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updateLinks="always" defaultThemeVersion="166925"/>
  <mc:AlternateContent xmlns:mc="http://schemas.openxmlformats.org/markup-compatibility/2006">
    <mc:Choice Requires="x15">
      <x15ac:absPath xmlns:x15ac="http://schemas.microsoft.com/office/spreadsheetml/2010/11/ac" url="C:\Users\diego.penalosa\Downloads\"/>
    </mc:Choice>
  </mc:AlternateContent>
  <xr:revisionPtr revIDLastSave="0" documentId="13_ncr:1_{5D5FBC04-397B-4787-9A00-A36B6FB3A928}" xr6:coauthVersionLast="47" xr6:coauthVersionMax="47" xr10:uidLastSave="{00000000-0000-0000-0000-000000000000}"/>
  <bookViews>
    <workbookView xWindow="-110" yWindow="-110" windowWidth="19420" windowHeight="11500" tabRatio="681" xr2:uid="{00000000-000D-0000-FFFF-FFFF00000000}"/>
  </bookViews>
  <sheets>
    <sheet name="Activos Inf INM" sheetId="21" r:id="rId1"/>
    <sheet name="Detalle Campos e Instructivo" sheetId="10" r:id="rId2"/>
    <sheet name="Tipos de activos" sheetId="27" r:id="rId3"/>
    <sheet name="Calificación Valoración" sheetId="9" r:id="rId4"/>
    <sheet name="Listas Ley Transparencia" sheetId="5" r:id="rId5"/>
    <sheet name="Listas Activos" sheetId="7" r:id="rId6"/>
  </sheets>
  <externalReferences>
    <externalReference r:id="rId7"/>
    <externalReference r:id="rId8"/>
    <externalReference r:id="rId9"/>
  </externalReferences>
  <definedNames>
    <definedName name="_xlnm._FilterDatabase" localSheetId="0" hidden="1">'Activos Inf INM'!$A$6:$AQ$613</definedName>
    <definedName name="_xlnm.Print_Area" localSheetId="0">'Activos Inf INM'!$A$1:$AQ$717</definedName>
    <definedName name="lst_activosinfo" localSheetId="0">'Activos Inf INM'!$D$8:$D$186</definedName>
    <definedName name="lst_activosinfo">#REF!</definedName>
    <definedName name="lst_areas">'Listas Activos'!$B$56:$B$64</definedName>
    <definedName name="lst_avisoprivacidad">'Listas Activos'!$E$34:$E$36</definedName>
    <definedName name="lst_cargos">'Listas Activos'!$B$91:$B$132</definedName>
    <definedName name="lst_claseactivo">'Listas Activos'!$B$51:$B$52</definedName>
    <definedName name="lst_clasoreserinfo">'Listas Ley Transparencia'!$L$3:$L$5</definedName>
    <definedName name="lst_condleg">'Listas Ley Transparencia'!$H$3:$H$17</definedName>
    <definedName name="lst_confidencialidad">'Listas Activos'!$B$24:$B$28</definedName>
    <definedName name="lst_datosabiertos">'Listas Activos'!$E$39:$E$40</definedName>
    <definedName name="lst_datospersonales">'Listas Activos'!$E$24:$E$25</definedName>
    <definedName name="lst_datossensibles">'Listas Activos'!$E$29:$E$30</definedName>
    <definedName name="lst_disponibilidad">'Listas Activos'!$B$38:$B$41</definedName>
    <definedName name="lst_formato">'Listas Ley Transparencia'!$D$3:$D$12</definedName>
    <definedName name="lst_frecuencia">'Listas Ley Transparencia'!$N$3:$N$14</definedName>
    <definedName name="lst_idioma">'Listas Ley Transparencia'!$B$3:$B$6</definedName>
    <definedName name="lst_infpubdis">'Listas Ley Transparencia'!$E$3:$E$5</definedName>
    <definedName name="lst_integridad">'Listas Activos'!$B$31:$B$34</definedName>
    <definedName name="lst_lugarconsu">'Listas Ley Transparencia'!$O$3:$O$11</definedName>
    <definedName name="lst_medioconser">'Listas Ley Transparencia'!$C$3:$C$5</definedName>
    <definedName name="lst_procesos">'Listas Activos'!$B$67:$B$88</definedName>
    <definedName name="lst_responinfo">'Listas Ley Transparencia'!$G$3:$G$22</definedName>
    <definedName name="lst_respprodinf">'Listas Ley Transparencia'!$F$3:$F$34</definedName>
    <definedName name="lst_tipoactivos">'Listas Activos'!$B$11:$B$20</definedName>
    <definedName name="lst_tipodedato">'Listas Activos'!$E$20:$E$21</definedName>
    <definedName name="lst_usoactivo">'Listas Activos'!$E$44:$E$46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6" i="21" l="1"/>
  <c r="O56" i="21"/>
  <c r="Q56" i="21"/>
  <c r="R56" i="21"/>
  <c r="S56" i="21"/>
  <c r="AI56" i="21"/>
  <c r="AJ56" i="21"/>
  <c r="AK56" i="21"/>
  <c r="AL56" i="21"/>
  <c r="M57" i="21"/>
  <c r="O57" i="21"/>
  <c r="Q57" i="21"/>
  <c r="R57" i="21"/>
  <c r="S57" i="21"/>
  <c r="AI57" i="21"/>
  <c r="AJ57" i="21"/>
  <c r="AK57" i="21"/>
  <c r="AL57" i="21"/>
  <c r="M58" i="21"/>
  <c r="O58" i="21"/>
  <c r="Q58" i="21"/>
  <c r="R58" i="21"/>
  <c r="S58" i="21"/>
  <c r="AI58" i="21"/>
  <c r="AJ58" i="21"/>
  <c r="AK58" i="21"/>
  <c r="AL58" i="21"/>
  <c r="M61" i="21"/>
  <c r="O61" i="21"/>
  <c r="Q61" i="21"/>
  <c r="R61" i="21"/>
  <c r="S61" i="21"/>
  <c r="AI61" i="21"/>
  <c r="AJ61" i="21"/>
  <c r="AK61" i="21"/>
  <c r="AL61" i="21"/>
  <c r="M62" i="21"/>
  <c r="O62" i="21"/>
  <c r="Q62" i="21"/>
  <c r="R62" i="21"/>
  <c r="S62" i="21"/>
  <c r="AI62" i="21"/>
  <c r="AJ62" i="21"/>
  <c r="AK62" i="21"/>
  <c r="AL62" i="21"/>
  <c r="M63" i="21"/>
  <c r="O63" i="21"/>
  <c r="Q63" i="21"/>
  <c r="R63" i="21"/>
  <c r="S63" i="21"/>
  <c r="AI63" i="21"/>
  <c r="AJ63" i="21"/>
  <c r="AK63" i="21"/>
  <c r="AL63" i="21"/>
  <c r="M64" i="21"/>
  <c r="O64" i="21"/>
  <c r="Q64" i="21"/>
  <c r="R64" i="21"/>
  <c r="S64" i="21"/>
  <c r="AI64" i="21"/>
  <c r="AJ64" i="21"/>
  <c r="AK64" i="21"/>
  <c r="AL64" i="21"/>
  <c r="M65" i="21"/>
  <c r="O65" i="21"/>
  <c r="Q65" i="21"/>
  <c r="R65" i="21"/>
  <c r="S65" i="21"/>
  <c r="AI65" i="21"/>
  <c r="AJ65" i="21"/>
  <c r="AK65" i="21"/>
  <c r="AL65" i="21"/>
  <c r="M66" i="21"/>
  <c r="O66" i="21"/>
  <c r="Q66" i="21"/>
  <c r="R66" i="21"/>
  <c r="S66" i="21"/>
  <c r="AI66" i="21"/>
  <c r="AJ66" i="21"/>
  <c r="AK66" i="21"/>
  <c r="AL66" i="21"/>
  <c r="S525" i="21"/>
  <c r="S524" i="21"/>
  <c r="S523" i="21"/>
  <c r="S522" i="21"/>
  <c r="S521" i="21"/>
  <c r="S520" i="21"/>
  <c r="S519" i="21"/>
  <c r="S518" i="21"/>
  <c r="S517" i="21"/>
  <c r="S516" i="21"/>
  <c r="S515" i="21"/>
  <c r="S514" i="21"/>
  <c r="S513" i="21"/>
  <c r="S512" i="21"/>
  <c r="S511" i="21"/>
  <c r="S510" i="21"/>
  <c r="Q495" i="21"/>
  <c r="O495" i="21"/>
  <c r="M495" i="21"/>
  <c r="Q494" i="21"/>
  <c r="O494" i="21"/>
  <c r="M494" i="21"/>
  <c r="Q493" i="21"/>
  <c r="O493" i="21"/>
  <c r="M493" i="21"/>
  <c r="Q492" i="21"/>
  <c r="O492" i="21"/>
  <c r="M492" i="21"/>
  <c r="O489" i="21"/>
  <c r="O490" i="21"/>
  <c r="Q489" i="21"/>
  <c r="Q490" i="21"/>
  <c r="S509" i="21"/>
  <c r="S508" i="21"/>
  <c r="S507" i="21"/>
  <c r="S506" i="21"/>
  <c r="S505" i="21"/>
  <c r="S504" i="21"/>
  <c r="S503" i="21"/>
  <c r="S502" i="21"/>
  <c r="S501" i="21"/>
  <c r="S500" i="21"/>
  <c r="S499" i="21"/>
  <c r="S498" i="21"/>
  <c r="S497" i="21"/>
  <c r="S496" i="21"/>
  <c r="M291" i="21"/>
  <c r="O291" i="21"/>
  <c r="Q291" i="21"/>
  <c r="M292" i="21"/>
  <c r="O292" i="21"/>
  <c r="Q292" i="21"/>
  <c r="M566" i="21"/>
  <c r="O566" i="21"/>
  <c r="Q566" i="21"/>
  <c r="M567" i="21"/>
  <c r="O567" i="21"/>
  <c r="Q567" i="21"/>
  <c r="Q491" i="21"/>
  <c r="O491" i="21"/>
  <c r="M491" i="21"/>
  <c r="M489" i="21"/>
  <c r="Q488" i="21"/>
  <c r="O488" i="21"/>
  <c r="M488" i="21"/>
  <c r="Q487" i="21"/>
  <c r="O487" i="21"/>
  <c r="M487" i="21"/>
  <c r="Q486" i="21"/>
  <c r="O486" i="21"/>
  <c r="M486" i="21"/>
  <c r="Q485" i="21"/>
  <c r="O485" i="21"/>
  <c r="M485" i="21"/>
  <c r="Q484" i="21"/>
  <c r="O484" i="21"/>
  <c r="M484" i="21"/>
  <c r="Q483" i="21"/>
  <c r="O483" i="21"/>
  <c r="M483" i="21"/>
  <c r="Q482" i="21"/>
  <c r="O482" i="21"/>
  <c r="M482" i="21"/>
  <c r="Q481" i="21"/>
  <c r="O481" i="21"/>
  <c r="M481" i="21"/>
  <c r="Q480" i="21"/>
  <c r="O480" i="21"/>
  <c r="M480" i="21"/>
  <c r="Q479" i="21"/>
  <c r="O479" i="21"/>
  <c r="M479" i="21"/>
  <c r="Q478" i="21"/>
  <c r="O478" i="21"/>
  <c r="M478" i="21"/>
  <c r="AL189" i="21"/>
  <c r="AK189" i="21"/>
  <c r="AJ189" i="21"/>
  <c r="AI189" i="21"/>
  <c r="Q189" i="21"/>
  <c r="O189" i="21"/>
  <c r="M189" i="21"/>
  <c r="M433" i="21"/>
  <c r="O433" i="21"/>
  <c r="Q433" i="21"/>
  <c r="M434" i="21"/>
  <c r="O434" i="21"/>
  <c r="Q434" i="21"/>
  <c r="M435" i="21"/>
  <c r="O435" i="21"/>
  <c r="Q435" i="21"/>
  <c r="M436" i="21"/>
  <c r="O436" i="21"/>
  <c r="Q436" i="21"/>
  <c r="M437" i="21"/>
  <c r="O437" i="21"/>
  <c r="Q437" i="21"/>
  <c r="M438" i="21"/>
  <c r="O438" i="21"/>
  <c r="Q438" i="21"/>
  <c r="M439" i="21"/>
  <c r="O439" i="21"/>
  <c r="Q439" i="21"/>
  <c r="M440" i="21"/>
  <c r="O440" i="21"/>
  <c r="Q440" i="21"/>
  <c r="M441" i="21"/>
  <c r="O441" i="21"/>
  <c r="Q441" i="21"/>
  <c r="M442" i="21"/>
  <c r="O442" i="21"/>
  <c r="Q442" i="21"/>
  <c r="M443" i="21"/>
  <c r="O443" i="21"/>
  <c r="Q443" i="21"/>
  <c r="M444" i="21"/>
  <c r="O444" i="21"/>
  <c r="Q444" i="21"/>
  <c r="M445" i="21"/>
  <c r="O445" i="21"/>
  <c r="Q445" i="21"/>
  <c r="M446" i="21"/>
  <c r="O446" i="21"/>
  <c r="Q446" i="21"/>
  <c r="M447" i="21"/>
  <c r="O447" i="21"/>
  <c r="Q447" i="21"/>
  <c r="M448" i="21"/>
  <c r="O448" i="21"/>
  <c r="Q448" i="21"/>
  <c r="M449" i="21"/>
  <c r="O449" i="21"/>
  <c r="Q449" i="21"/>
  <c r="M450" i="21"/>
  <c r="O450" i="21"/>
  <c r="Q450" i="21"/>
  <c r="M451" i="21"/>
  <c r="O451" i="21"/>
  <c r="Q451" i="21"/>
  <c r="M452" i="21"/>
  <c r="O452" i="21"/>
  <c r="Q452" i="21"/>
  <c r="M453" i="21"/>
  <c r="O453" i="21"/>
  <c r="Q453" i="21"/>
  <c r="M454" i="21"/>
  <c r="O454" i="21"/>
  <c r="Q454" i="21"/>
  <c r="M455" i="21"/>
  <c r="O455" i="21"/>
  <c r="Q455" i="21"/>
  <c r="M456" i="21"/>
  <c r="O456" i="21"/>
  <c r="Q456" i="21"/>
  <c r="M457" i="21"/>
  <c r="O457" i="21"/>
  <c r="Q457" i="21"/>
  <c r="M458" i="21"/>
  <c r="O458" i="21"/>
  <c r="Q458" i="21"/>
  <c r="M459" i="21"/>
  <c r="O459" i="21"/>
  <c r="Q459" i="21"/>
  <c r="M460" i="21"/>
  <c r="O460" i="21"/>
  <c r="Q460" i="21"/>
  <c r="M461" i="21"/>
  <c r="O461" i="21"/>
  <c r="Q461" i="21"/>
  <c r="M462" i="21"/>
  <c r="O462" i="21"/>
  <c r="Q462" i="21"/>
  <c r="M463" i="21"/>
  <c r="O463" i="21"/>
  <c r="Q463" i="21"/>
  <c r="M464" i="21"/>
  <c r="O464" i="21"/>
  <c r="Q464" i="21"/>
  <c r="M465" i="21"/>
  <c r="O465" i="21"/>
  <c r="Q465" i="21"/>
  <c r="M466" i="21"/>
  <c r="O466" i="21"/>
  <c r="Q466" i="21"/>
  <c r="M467" i="21"/>
  <c r="O467" i="21"/>
  <c r="Q467" i="21"/>
  <c r="M468" i="21"/>
  <c r="O468" i="21"/>
  <c r="Q468" i="21"/>
  <c r="M469" i="21"/>
  <c r="O469" i="21"/>
  <c r="Q469" i="21"/>
  <c r="M470" i="21"/>
  <c r="O470" i="21"/>
  <c r="Q470" i="21"/>
  <c r="M471" i="21"/>
  <c r="O471" i="21"/>
  <c r="Q471" i="21"/>
  <c r="M472" i="21"/>
  <c r="O472" i="21"/>
  <c r="Q472" i="21"/>
  <c r="M473" i="21"/>
  <c r="O473" i="21"/>
  <c r="Q473" i="21"/>
  <c r="M474" i="21"/>
  <c r="O474" i="21"/>
  <c r="Q474" i="21"/>
  <c r="M475" i="21"/>
  <c r="O475" i="21"/>
  <c r="Q475" i="21"/>
  <c r="M476" i="21"/>
  <c r="O476" i="21"/>
  <c r="Q476" i="21"/>
  <c r="M477" i="21"/>
  <c r="O477" i="21"/>
  <c r="Q477" i="21"/>
  <c r="Q432" i="21"/>
  <c r="O432" i="21"/>
  <c r="M432" i="21"/>
  <c r="Q23" i="21"/>
  <c r="O23" i="21"/>
  <c r="M23" i="21"/>
  <c r="M404" i="21"/>
  <c r="O404" i="21"/>
  <c r="Q404" i="21"/>
  <c r="M405" i="21"/>
  <c r="O405" i="21"/>
  <c r="Q405" i="21"/>
  <c r="M406" i="21"/>
  <c r="O406" i="21"/>
  <c r="Q406" i="21"/>
  <c r="M407" i="21"/>
  <c r="O407" i="21"/>
  <c r="Q407" i="21"/>
  <c r="M408" i="21"/>
  <c r="O408" i="21"/>
  <c r="Q408" i="21"/>
  <c r="M409" i="21"/>
  <c r="O409" i="21"/>
  <c r="Q409" i="21"/>
  <c r="M410" i="21"/>
  <c r="O410" i="21"/>
  <c r="Q410" i="21"/>
  <c r="Q403" i="21"/>
  <c r="O403" i="21"/>
  <c r="M403" i="21"/>
  <c r="Q402" i="21"/>
  <c r="O402" i="21"/>
  <c r="M402" i="21"/>
  <c r="Q411" i="21"/>
  <c r="Q412" i="21"/>
  <c r="Q413" i="21"/>
  <c r="Q414" i="21"/>
  <c r="Q415" i="21"/>
  <c r="Q416" i="21"/>
  <c r="Q417" i="21"/>
  <c r="Q418" i="21"/>
  <c r="Q419" i="21"/>
  <c r="Q420" i="21"/>
  <c r="Q421" i="21"/>
  <c r="Q422" i="21"/>
  <c r="Q423" i="21"/>
  <c r="Q424" i="21"/>
  <c r="Q425" i="21"/>
  <c r="Q426" i="21"/>
  <c r="Q427" i="21"/>
  <c r="Q428" i="21"/>
  <c r="Q429" i="21"/>
  <c r="Q430" i="21"/>
  <c r="Q431" i="21"/>
  <c r="O411" i="21"/>
  <c r="O412" i="21"/>
  <c r="O413" i="21"/>
  <c r="O414" i="21"/>
  <c r="O415" i="21"/>
  <c r="O416" i="21"/>
  <c r="O417" i="21"/>
  <c r="O418" i="21"/>
  <c r="O419" i="21"/>
  <c r="O420" i="21"/>
  <c r="O421" i="21"/>
  <c r="O422" i="21"/>
  <c r="O423" i="21"/>
  <c r="O424" i="21"/>
  <c r="O425" i="21"/>
  <c r="O426" i="21"/>
  <c r="O427" i="21"/>
  <c r="O428" i="21"/>
  <c r="O429" i="21"/>
  <c r="O430" i="21"/>
  <c r="O431" i="21"/>
  <c r="M411" i="21"/>
  <c r="M412" i="21"/>
  <c r="M413" i="21"/>
  <c r="M414" i="21"/>
  <c r="M415" i="21"/>
  <c r="M416" i="21"/>
  <c r="M417" i="21"/>
  <c r="M418" i="21"/>
  <c r="M419" i="21"/>
  <c r="M420" i="21"/>
  <c r="M421" i="21"/>
  <c r="M422" i="21"/>
  <c r="M423" i="21"/>
  <c r="M424" i="21"/>
  <c r="M425" i="21"/>
  <c r="M426" i="21"/>
  <c r="M427" i="21"/>
  <c r="M428" i="21"/>
  <c r="M429" i="21"/>
  <c r="M430" i="21"/>
  <c r="M431" i="21"/>
  <c r="Q361" i="21"/>
  <c r="Q362" i="21"/>
  <c r="Q363" i="21"/>
  <c r="Q364" i="21"/>
  <c r="Q365" i="21"/>
  <c r="Q366" i="21"/>
  <c r="Q367" i="21"/>
  <c r="Q368" i="21"/>
  <c r="Q369" i="21"/>
  <c r="Q370" i="21"/>
  <c r="Q371" i="21"/>
  <c r="Q372" i="21"/>
  <c r="Q373" i="21"/>
  <c r="Q374" i="21"/>
  <c r="Q375" i="21"/>
  <c r="Q376" i="21"/>
  <c r="Q377" i="21"/>
  <c r="Q378" i="21"/>
  <c r="Q379" i="21"/>
  <c r="Q380" i="21"/>
  <c r="O361" i="21"/>
  <c r="O362" i="21"/>
  <c r="O363" i="21"/>
  <c r="O364" i="21"/>
  <c r="O365" i="21"/>
  <c r="O366" i="21"/>
  <c r="O367" i="21"/>
  <c r="O368" i="21"/>
  <c r="O369" i="21"/>
  <c r="O370" i="21"/>
  <c r="O371" i="21"/>
  <c r="O372" i="21"/>
  <c r="O373" i="21"/>
  <c r="O374" i="21"/>
  <c r="O375" i="21"/>
  <c r="M361" i="21"/>
  <c r="M362" i="21"/>
  <c r="M363" i="21"/>
  <c r="M364" i="21"/>
  <c r="M365" i="21"/>
  <c r="M366" i="21"/>
  <c r="M367" i="21"/>
  <c r="M368" i="21"/>
  <c r="M369" i="21"/>
  <c r="M370" i="21"/>
  <c r="M371" i="21"/>
  <c r="M372" i="21"/>
  <c r="M373" i="21"/>
  <c r="M374" i="21"/>
  <c r="M389" i="21"/>
  <c r="O389" i="21"/>
  <c r="Q389" i="21"/>
  <c r="M390" i="21"/>
  <c r="O390" i="21"/>
  <c r="Q390" i="21"/>
  <c r="M391" i="21"/>
  <c r="O391" i="21"/>
  <c r="Q391" i="21"/>
  <c r="M392" i="21"/>
  <c r="O392" i="21"/>
  <c r="Q392" i="21"/>
  <c r="M393" i="21"/>
  <c r="O393" i="21"/>
  <c r="Q393" i="21"/>
  <c r="M394" i="21"/>
  <c r="O394" i="21"/>
  <c r="Q394" i="21"/>
  <c r="M395" i="21"/>
  <c r="O395" i="21"/>
  <c r="Q395" i="21"/>
  <c r="M396" i="21"/>
  <c r="O396" i="21"/>
  <c r="Q396" i="21"/>
  <c r="M397" i="21"/>
  <c r="O397" i="21"/>
  <c r="Q397" i="21"/>
  <c r="M398" i="21"/>
  <c r="O398" i="21"/>
  <c r="Q398" i="21"/>
  <c r="M399" i="21"/>
  <c r="O399" i="21"/>
  <c r="Q399" i="21"/>
  <c r="M400" i="21"/>
  <c r="O400" i="21"/>
  <c r="Q400" i="21"/>
  <c r="M401" i="21"/>
  <c r="O401" i="21"/>
  <c r="Q401" i="21"/>
  <c r="M386" i="21"/>
  <c r="O386" i="21"/>
  <c r="Q386" i="21"/>
  <c r="M387" i="21"/>
  <c r="O387" i="21"/>
  <c r="Q387" i="21"/>
  <c r="M388" i="21"/>
  <c r="O388" i="21"/>
  <c r="Q388" i="21"/>
  <c r="M382" i="21"/>
  <c r="O382" i="21"/>
  <c r="Q382" i="21"/>
  <c r="M383" i="21"/>
  <c r="O383" i="21"/>
  <c r="Q383" i="21"/>
  <c r="M384" i="21"/>
  <c r="O384" i="21"/>
  <c r="Q384" i="21"/>
  <c r="M385" i="21"/>
  <c r="O385" i="21"/>
  <c r="Q385" i="21"/>
  <c r="M379" i="21"/>
  <c r="O379" i="21"/>
  <c r="M380" i="21"/>
  <c r="O380" i="21"/>
  <c r="M381" i="21"/>
  <c r="O381" i="21"/>
  <c r="Q381" i="21"/>
  <c r="M377" i="21"/>
  <c r="O377" i="21"/>
  <c r="M378" i="21"/>
  <c r="O378" i="21"/>
  <c r="M375" i="21"/>
  <c r="M376" i="21"/>
  <c r="O376" i="21"/>
  <c r="Q222" i="21"/>
  <c r="Q223" i="21"/>
  <c r="Q224" i="21"/>
  <c r="Q225" i="21"/>
  <c r="Q226" i="21"/>
  <c r="O222" i="21"/>
  <c r="O223" i="21"/>
  <c r="O224" i="21"/>
  <c r="O225" i="21"/>
  <c r="O226" i="21"/>
  <c r="M221" i="21"/>
  <c r="M222" i="21"/>
  <c r="M223" i="21"/>
  <c r="M224" i="21"/>
  <c r="M225" i="21"/>
  <c r="M226" i="21"/>
  <c r="M227" i="21"/>
  <c r="M228" i="21"/>
  <c r="M229" i="21"/>
  <c r="M230" i="21"/>
  <c r="M231" i="21"/>
  <c r="M232" i="21"/>
  <c r="M233" i="21"/>
  <c r="M234" i="21"/>
  <c r="M235" i="21"/>
  <c r="M236" i="21"/>
  <c r="AI226" i="21"/>
  <c r="AJ226" i="21"/>
  <c r="AK226" i="21"/>
  <c r="AL226" i="21"/>
  <c r="AI224" i="21"/>
  <c r="AJ224" i="21"/>
  <c r="AK224" i="21"/>
  <c r="AL224" i="21"/>
  <c r="AI225" i="21"/>
  <c r="AJ225" i="21"/>
  <c r="AK225" i="21"/>
  <c r="AL225" i="21"/>
  <c r="AI222" i="21"/>
  <c r="AJ222" i="21"/>
  <c r="AK222" i="21"/>
  <c r="AL222" i="21"/>
  <c r="AI223" i="21"/>
  <c r="AJ223" i="21"/>
  <c r="AK223" i="21"/>
  <c r="AL223" i="21"/>
  <c r="AI220" i="21"/>
  <c r="AJ220" i="21"/>
  <c r="AK220" i="21"/>
  <c r="AL220" i="21"/>
  <c r="AI221" i="21"/>
  <c r="AJ221" i="21"/>
  <c r="AK221" i="21"/>
  <c r="AL221" i="21"/>
  <c r="AI219" i="21"/>
  <c r="AJ219" i="21"/>
  <c r="AK219" i="21"/>
  <c r="AL219" i="21"/>
  <c r="M537" i="21"/>
  <c r="M538" i="21"/>
  <c r="AL613" i="21"/>
  <c r="AK613" i="21"/>
  <c r="AJ613" i="21"/>
  <c r="AI613" i="21"/>
  <c r="Q613" i="21"/>
  <c r="O613" i="21"/>
  <c r="M613" i="21"/>
  <c r="AL612" i="21"/>
  <c r="AK612" i="21"/>
  <c r="AJ612" i="21"/>
  <c r="AI612" i="21"/>
  <c r="Q612" i="21"/>
  <c r="O612" i="21"/>
  <c r="M612" i="21"/>
  <c r="AL611" i="21"/>
  <c r="AK611" i="21"/>
  <c r="AJ611" i="21"/>
  <c r="AI611" i="21"/>
  <c r="Q611" i="21"/>
  <c r="O611" i="21"/>
  <c r="M611" i="21"/>
  <c r="AL610" i="21"/>
  <c r="AK610" i="21"/>
  <c r="AJ610" i="21"/>
  <c r="AI610" i="21"/>
  <c r="Q610" i="21"/>
  <c r="O610" i="21"/>
  <c r="M610" i="21"/>
  <c r="AL609" i="21"/>
  <c r="AK609" i="21"/>
  <c r="AJ609" i="21"/>
  <c r="AI609" i="21"/>
  <c r="Q609" i="21"/>
  <c r="O609" i="21"/>
  <c r="M609" i="21"/>
  <c r="AL608" i="21"/>
  <c r="AK608" i="21"/>
  <c r="AJ608" i="21"/>
  <c r="AI608" i="21"/>
  <c r="Q608" i="21"/>
  <c r="O608" i="21"/>
  <c r="M608" i="21"/>
  <c r="AL607" i="21"/>
  <c r="AK607" i="21"/>
  <c r="AJ607" i="21"/>
  <c r="AI607" i="21"/>
  <c r="Q607" i="21"/>
  <c r="O607" i="21"/>
  <c r="M607" i="21"/>
  <c r="AL606" i="21"/>
  <c r="AK606" i="21"/>
  <c r="AJ606" i="21"/>
  <c r="AI606" i="21"/>
  <c r="Q606" i="21"/>
  <c r="O606" i="21"/>
  <c r="M606" i="21"/>
  <c r="AL605" i="21"/>
  <c r="AK605" i="21"/>
  <c r="AJ605" i="21"/>
  <c r="AI605" i="21"/>
  <c r="Q605" i="21"/>
  <c r="O605" i="21"/>
  <c r="M605" i="21"/>
  <c r="AL604" i="21"/>
  <c r="AK604" i="21"/>
  <c r="AJ604" i="21"/>
  <c r="AI604" i="21"/>
  <c r="Q604" i="21"/>
  <c r="O604" i="21"/>
  <c r="M604" i="21"/>
  <c r="AL603" i="21"/>
  <c r="AK603" i="21"/>
  <c r="AJ603" i="21"/>
  <c r="AI603" i="21"/>
  <c r="Q603" i="21"/>
  <c r="O603" i="21"/>
  <c r="M603" i="21"/>
  <c r="AL602" i="21"/>
  <c r="AK602" i="21"/>
  <c r="AJ602" i="21"/>
  <c r="AI602" i="21"/>
  <c r="Q602" i="21"/>
  <c r="O602" i="21"/>
  <c r="M602" i="21"/>
  <c r="AL601" i="21"/>
  <c r="AK601" i="21"/>
  <c r="AJ601" i="21"/>
  <c r="AI601" i="21"/>
  <c r="Q601" i="21"/>
  <c r="O601" i="21"/>
  <c r="M601" i="21"/>
  <c r="AL600" i="21"/>
  <c r="AK600" i="21"/>
  <c r="AJ600" i="21"/>
  <c r="AI600" i="21"/>
  <c r="Q600" i="21"/>
  <c r="O600" i="21"/>
  <c r="M600" i="21"/>
  <c r="AL599" i="21"/>
  <c r="AK599" i="21"/>
  <c r="AJ599" i="21"/>
  <c r="AI599" i="21"/>
  <c r="Q599" i="21"/>
  <c r="O599" i="21"/>
  <c r="M599" i="21"/>
  <c r="AL598" i="21"/>
  <c r="AK598" i="21"/>
  <c r="AJ598" i="21"/>
  <c r="AI598" i="21"/>
  <c r="Q598" i="21"/>
  <c r="O598" i="21"/>
  <c r="M598" i="21"/>
  <c r="AL597" i="21"/>
  <c r="AK597" i="21"/>
  <c r="AJ597" i="21"/>
  <c r="AI597" i="21"/>
  <c r="Q597" i="21"/>
  <c r="O597" i="21"/>
  <c r="M597" i="21"/>
  <c r="AL596" i="21"/>
  <c r="AK596" i="21"/>
  <c r="AJ596" i="21"/>
  <c r="AI596" i="21"/>
  <c r="Q596" i="21"/>
  <c r="O596" i="21"/>
  <c r="M596" i="21"/>
  <c r="AL595" i="21"/>
  <c r="AK595" i="21"/>
  <c r="AJ595" i="21"/>
  <c r="AI595" i="21"/>
  <c r="Q595" i="21"/>
  <c r="O595" i="21"/>
  <c r="M595" i="21"/>
  <c r="AL594" i="21"/>
  <c r="AK594" i="21"/>
  <c r="AJ594" i="21"/>
  <c r="AI594" i="21"/>
  <c r="Q594" i="21"/>
  <c r="O594" i="21"/>
  <c r="M594" i="21"/>
  <c r="AL593" i="21"/>
  <c r="AK593" i="21"/>
  <c r="AJ593" i="21"/>
  <c r="AI593" i="21"/>
  <c r="Q593" i="21"/>
  <c r="O593" i="21"/>
  <c r="M593" i="21"/>
  <c r="AL592" i="21"/>
  <c r="AK592" i="21"/>
  <c r="AJ592" i="21"/>
  <c r="AI592" i="21"/>
  <c r="Q592" i="21"/>
  <c r="O592" i="21"/>
  <c r="M592" i="21"/>
  <c r="AL591" i="21"/>
  <c r="AK591" i="21"/>
  <c r="AJ591" i="21"/>
  <c r="AI591" i="21"/>
  <c r="Q591" i="21"/>
  <c r="O591" i="21"/>
  <c r="M591" i="21"/>
  <c r="AL590" i="21"/>
  <c r="AK590" i="21"/>
  <c r="AJ590" i="21"/>
  <c r="AI590" i="21"/>
  <c r="Q590" i="21"/>
  <c r="O590" i="21"/>
  <c r="M590" i="21"/>
  <c r="AL589" i="21"/>
  <c r="AK589" i="21"/>
  <c r="AJ589" i="21"/>
  <c r="AI589" i="21"/>
  <c r="Q589" i="21"/>
  <c r="O589" i="21"/>
  <c r="M589" i="21"/>
  <c r="AL588" i="21"/>
  <c r="AK588" i="21"/>
  <c r="AJ588" i="21"/>
  <c r="AI588" i="21"/>
  <c r="Q588" i="21"/>
  <c r="O588" i="21"/>
  <c r="M588" i="21"/>
  <c r="AL587" i="21"/>
  <c r="AK587" i="21"/>
  <c r="AJ587" i="21"/>
  <c r="AI587" i="21"/>
  <c r="Q587" i="21"/>
  <c r="O587" i="21"/>
  <c r="M587" i="21"/>
  <c r="AL586" i="21"/>
  <c r="AK586" i="21"/>
  <c r="AJ586" i="21"/>
  <c r="AI586" i="21"/>
  <c r="Q586" i="21"/>
  <c r="O586" i="21"/>
  <c r="M586" i="21"/>
  <c r="AL585" i="21"/>
  <c r="AK585" i="21"/>
  <c r="AJ585" i="21"/>
  <c r="AI585" i="21"/>
  <c r="Q585" i="21"/>
  <c r="O585" i="21"/>
  <c r="M585" i="21"/>
  <c r="AL584" i="21"/>
  <c r="AK584" i="21"/>
  <c r="AJ584" i="21"/>
  <c r="AI584" i="21"/>
  <c r="Q584" i="21"/>
  <c r="O584" i="21"/>
  <c r="M584" i="21"/>
  <c r="AL583" i="21"/>
  <c r="AK583" i="21"/>
  <c r="AJ583" i="21"/>
  <c r="AI583" i="21"/>
  <c r="Q583" i="21"/>
  <c r="O583" i="21"/>
  <c r="M583" i="21"/>
  <c r="AL582" i="21"/>
  <c r="AK582" i="21"/>
  <c r="AJ582" i="21"/>
  <c r="AI582" i="21"/>
  <c r="Q582" i="21"/>
  <c r="O582" i="21"/>
  <c r="M582" i="21"/>
  <c r="AL581" i="21"/>
  <c r="AK581" i="21"/>
  <c r="AJ581" i="21"/>
  <c r="AI581" i="21"/>
  <c r="Q581" i="21"/>
  <c r="O581" i="21"/>
  <c r="M581" i="21"/>
  <c r="AL580" i="21"/>
  <c r="AK580" i="21"/>
  <c r="AJ580" i="21"/>
  <c r="AI580" i="21"/>
  <c r="Q580" i="21"/>
  <c r="O580" i="21"/>
  <c r="M580" i="21"/>
  <c r="AL579" i="21"/>
  <c r="AK579" i="21"/>
  <c r="AJ579" i="21"/>
  <c r="AI579" i="21"/>
  <c r="Q579" i="21"/>
  <c r="O579" i="21"/>
  <c r="M579" i="21"/>
  <c r="AL578" i="21"/>
  <c r="AK578" i="21"/>
  <c r="AJ578" i="21"/>
  <c r="AI578" i="21"/>
  <c r="Q578" i="21"/>
  <c r="O578" i="21"/>
  <c r="M578" i="21"/>
  <c r="AL577" i="21"/>
  <c r="AK577" i="21"/>
  <c r="AJ577" i="21"/>
  <c r="AI577" i="21"/>
  <c r="Q577" i="21"/>
  <c r="O577" i="21"/>
  <c r="M577" i="21"/>
  <c r="AL576" i="21"/>
  <c r="AK576" i="21"/>
  <c r="AJ576" i="21"/>
  <c r="AI576" i="21"/>
  <c r="Q576" i="21"/>
  <c r="O576" i="21"/>
  <c r="M576" i="21"/>
  <c r="AL575" i="21"/>
  <c r="AK575" i="21"/>
  <c r="AJ575" i="21"/>
  <c r="AI575" i="21"/>
  <c r="Q575" i="21"/>
  <c r="O575" i="21"/>
  <c r="M575" i="21"/>
  <c r="AL574" i="21"/>
  <c r="AK574" i="21"/>
  <c r="AJ574" i="21"/>
  <c r="AI574" i="21"/>
  <c r="Q574" i="21"/>
  <c r="O574" i="21"/>
  <c r="M574" i="21"/>
  <c r="AL573" i="21"/>
  <c r="AK573" i="21"/>
  <c r="AJ573" i="21"/>
  <c r="AI573" i="21"/>
  <c r="Q573" i="21"/>
  <c r="O573" i="21"/>
  <c r="M573" i="21"/>
  <c r="AL572" i="21"/>
  <c r="AK572" i="21"/>
  <c r="AJ572" i="21"/>
  <c r="AI572" i="21"/>
  <c r="Q572" i="21"/>
  <c r="O572" i="21"/>
  <c r="M572" i="21"/>
  <c r="Q571" i="21"/>
  <c r="O571" i="21"/>
  <c r="M571" i="21"/>
  <c r="Q570" i="21"/>
  <c r="O570" i="21"/>
  <c r="M570" i="21"/>
  <c r="Q569" i="21"/>
  <c r="O569" i="21"/>
  <c r="M569" i="21"/>
  <c r="Q568" i="21"/>
  <c r="O568" i="21"/>
  <c r="M568" i="21"/>
  <c r="Q565" i="21"/>
  <c r="O565" i="21"/>
  <c r="M565" i="21"/>
  <c r="Q564" i="21"/>
  <c r="O564" i="21"/>
  <c r="M564" i="21"/>
  <c r="AL563" i="21"/>
  <c r="AK563" i="21"/>
  <c r="AJ563" i="21"/>
  <c r="AI563" i="21"/>
  <c r="Q563" i="21"/>
  <c r="O563" i="21"/>
  <c r="M563" i="21"/>
  <c r="AL562" i="21"/>
  <c r="AK562" i="21"/>
  <c r="AJ562" i="21"/>
  <c r="AI562" i="21"/>
  <c r="Q562" i="21"/>
  <c r="O562" i="21"/>
  <c r="M562" i="21"/>
  <c r="AL561" i="21"/>
  <c r="AK561" i="21"/>
  <c r="AJ561" i="21"/>
  <c r="AI561" i="21"/>
  <c r="Q561" i="21"/>
  <c r="O561" i="21"/>
  <c r="M561" i="21"/>
  <c r="AL560" i="21"/>
  <c r="AK560" i="21"/>
  <c r="AJ560" i="21"/>
  <c r="AI560" i="21"/>
  <c r="Q560" i="21"/>
  <c r="O560" i="21"/>
  <c r="M560" i="21"/>
  <c r="AL559" i="21"/>
  <c r="AK559" i="21"/>
  <c r="AJ559" i="21"/>
  <c r="AI559" i="21"/>
  <c r="Q559" i="21"/>
  <c r="O559" i="21"/>
  <c r="M559" i="21"/>
  <c r="AL558" i="21"/>
  <c r="AK558" i="21"/>
  <c r="AJ558" i="21"/>
  <c r="AI558" i="21"/>
  <c r="Q558" i="21"/>
  <c r="O558" i="21"/>
  <c r="M558" i="21"/>
  <c r="AL557" i="21"/>
  <c r="AK557" i="21"/>
  <c r="AJ557" i="21"/>
  <c r="AI557" i="21"/>
  <c r="Q557" i="21"/>
  <c r="O557" i="21"/>
  <c r="M557" i="21"/>
  <c r="AL556" i="21"/>
  <c r="AK556" i="21"/>
  <c r="AJ556" i="21"/>
  <c r="AI556" i="21"/>
  <c r="Q556" i="21"/>
  <c r="O556" i="21"/>
  <c r="M556" i="21"/>
  <c r="AL555" i="21"/>
  <c r="AK555" i="21"/>
  <c r="AJ555" i="21"/>
  <c r="AI555" i="21"/>
  <c r="Q555" i="21"/>
  <c r="O555" i="21"/>
  <c r="M555" i="21"/>
  <c r="AL554" i="21"/>
  <c r="AK554" i="21"/>
  <c r="AJ554" i="21"/>
  <c r="AI554" i="21"/>
  <c r="Q554" i="21"/>
  <c r="O554" i="21"/>
  <c r="M554" i="21"/>
  <c r="AL553" i="21"/>
  <c r="AK553" i="21"/>
  <c r="AJ553" i="21"/>
  <c r="AI553" i="21"/>
  <c r="Q553" i="21"/>
  <c r="O553" i="21"/>
  <c r="M553" i="21"/>
  <c r="AL552" i="21"/>
  <c r="AK552" i="21"/>
  <c r="AJ552" i="21"/>
  <c r="AI552" i="21"/>
  <c r="Q552" i="21"/>
  <c r="O552" i="21"/>
  <c r="M552" i="21"/>
  <c r="AL551" i="21"/>
  <c r="AK551" i="21"/>
  <c r="AJ551" i="21"/>
  <c r="AI551" i="21"/>
  <c r="Q551" i="21"/>
  <c r="O551" i="21"/>
  <c r="M551" i="21"/>
  <c r="AL550" i="21"/>
  <c r="AK550" i="21"/>
  <c r="AJ550" i="21"/>
  <c r="AI550" i="21"/>
  <c r="Q550" i="21"/>
  <c r="O550" i="21"/>
  <c r="M550" i="21"/>
  <c r="AL549" i="21"/>
  <c r="AK549" i="21"/>
  <c r="AJ549" i="21"/>
  <c r="AI549" i="21"/>
  <c r="Q549" i="21"/>
  <c r="O549" i="21"/>
  <c r="M549" i="21"/>
  <c r="AL548" i="21"/>
  <c r="AK548" i="21"/>
  <c r="AJ548" i="21"/>
  <c r="AI548" i="21"/>
  <c r="Q548" i="21"/>
  <c r="O548" i="21"/>
  <c r="M548" i="21"/>
  <c r="AL547" i="21"/>
  <c r="AK547" i="21"/>
  <c r="AJ547" i="21"/>
  <c r="AI547" i="21"/>
  <c r="Q547" i="21"/>
  <c r="O547" i="21"/>
  <c r="M547" i="21"/>
  <c r="AL546" i="21"/>
  <c r="AK546" i="21"/>
  <c r="AJ546" i="21"/>
  <c r="AI546" i="21"/>
  <c r="Q546" i="21"/>
  <c r="O546" i="21"/>
  <c r="M546" i="21"/>
  <c r="AL545" i="21"/>
  <c r="AK545" i="21"/>
  <c r="AJ545" i="21"/>
  <c r="AI545" i="21"/>
  <c r="Q545" i="21"/>
  <c r="O545" i="21"/>
  <c r="M545" i="21"/>
  <c r="AL544" i="21"/>
  <c r="AK544" i="21"/>
  <c r="AJ544" i="21"/>
  <c r="AI544" i="21"/>
  <c r="Q544" i="21"/>
  <c r="O544" i="21"/>
  <c r="M544" i="21"/>
  <c r="AL543" i="21"/>
  <c r="AK543" i="21"/>
  <c r="AJ543" i="21"/>
  <c r="AI543" i="21"/>
  <c r="Q543" i="21"/>
  <c r="O543" i="21"/>
  <c r="M543" i="21"/>
  <c r="AL542" i="21"/>
  <c r="AK542" i="21"/>
  <c r="AJ542" i="21"/>
  <c r="AI542" i="21"/>
  <c r="Q542" i="21"/>
  <c r="O542" i="21"/>
  <c r="M542" i="21"/>
  <c r="AL541" i="21"/>
  <c r="AK541" i="21"/>
  <c r="AJ541" i="21"/>
  <c r="AI541" i="21"/>
  <c r="Q541" i="21"/>
  <c r="O541" i="21"/>
  <c r="M541" i="21"/>
  <c r="AL540" i="21"/>
  <c r="AK540" i="21"/>
  <c r="AJ540" i="21"/>
  <c r="AI540" i="21"/>
  <c r="Q540" i="21"/>
  <c r="O540" i="21"/>
  <c r="M540" i="21"/>
  <c r="AL539" i="21"/>
  <c r="AK539" i="21"/>
  <c r="AJ539" i="21"/>
  <c r="AI539" i="21"/>
  <c r="Q539" i="21"/>
  <c r="O539" i="21"/>
  <c r="M539" i="21"/>
  <c r="AL538" i="21"/>
  <c r="AK538" i="21"/>
  <c r="AJ538" i="21"/>
  <c r="AI538" i="21"/>
  <c r="Q538" i="21"/>
  <c r="O538" i="21"/>
  <c r="AL537" i="21"/>
  <c r="AK537" i="21"/>
  <c r="AJ537" i="21"/>
  <c r="AI537" i="21"/>
  <c r="Q537" i="21"/>
  <c r="O537" i="21"/>
  <c r="AL536" i="21"/>
  <c r="AK536" i="21"/>
  <c r="AJ536" i="21"/>
  <c r="AI536" i="21"/>
  <c r="Q536" i="21"/>
  <c r="O536" i="21"/>
  <c r="M536" i="21"/>
  <c r="AL535" i="21"/>
  <c r="AK535" i="21"/>
  <c r="AJ535" i="21"/>
  <c r="AI535" i="21"/>
  <c r="Q535" i="21"/>
  <c r="O535" i="21"/>
  <c r="M535" i="21"/>
  <c r="AL534" i="21"/>
  <c r="AK534" i="21"/>
  <c r="AJ534" i="21"/>
  <c r="AI534" i="21"/>
  <c r="Q534" i="21"/>
  <c r="O534" i="21"/>
  <c r="M534" i="21"/>
  <c r="AL533" i="21"/>
  <c r="AK533" i="21"/>
  <c r="AJ533" i="21"/>
  <c r="AI533" i="21"/>
  <c r="Q533" i="21"/>
  <c r="O533" i="21"/>
  <c r="M533" i="21"/>
  <c r="AL532" i="21"/>
  <c r="AK532" i="21"/>
  <c r="AJ532" i="21"/>
  <c r="AI532" i="21"/>
  <c r="Q532" i="21"/>
  <c r="O532" i="21"/>
  <c r="M532" i="21"/>
  <c r="AL531" i="21"/>
  <c r="AK531" i="21"/>
  <c r="AJ531" i="21"/>
  <c r="AI531" i="21"/>
  <c r="Q531" i="21"/>
  <c r="O531" i="21"/>
  <c r="M531" i="21"/>
  <c r="AL530" i="21"/>
  <c r="AK530" i="21"/>
  <c r="AJ530" i="21"/>
  <c r="AI530" i="21"/>
  <c r="Q530" i="21"/>
  <c r="O530" i="21"/>
  <c r="M530" i="21"/>
  <c r="AL529" i="21"/>
  <c r="AK529" i="21"/>
  <c r="AJ529" i="21"/>
  <c r="AI529" i="21"/>
  <c r="Q529" i="21"/>
  <c r="O529" i="21"/>
  <c r="M529" i="21"/>
  <c r="AL528" i="21"/>
  <c r="AK528" i="21"/>
  <c r="AJ528" i="21"/>
  <c r="AI528" i="21"/>
  <c r="Q528" i="21"/>
  <c r="O528" i="21"/>
  <c r="M528" i="21"/>
  <c r="AL527" i="21"/>
  <c r="AK527" i="21"/>
  <c r="AJ527" i="21"/>
  <c r="AI527" i="21"/>
  <c r="Q527" i="21"/>
  <c r="O527" i="21"/>
  <c r="M527" i="21"/>
  <c r="AL526" i="21"/>
  <c r="AK526" i="21"/>
  <c r="AJ526" i="21"/>
  <c r="AI526" i="21"/>
  <c r="Q526" i="21"/>
  <c r="O526" i="21"/>
  <c r="M526" i="21"/>
  <c r="AL704" i="21"/>
  <c r="AK704" i="21"/>
  <c r="AJ704" i="21"/>
  <c r="AI704" i="21"/>
  <c r="Q704" i="21"/>
  <c r="O704" i="21"/>
  <c r="M704" i="21"/>
  <c r="AL703" i="21"/>
  <c r="AK703" i="21"/>
  <c r="AJ703" i="21"/>
  <c r="AI703" i="21"/>
  <c r="Q703" i="21"/>
  <c r="O703" i="21"/>
  <c r="M703" i="21"/>
  <c r="AL702" i="21"/>
  <c r="AK702" i="21"/>
  <c r="AJ702" i="21"/>
  <c r="AI702" i="21"/>
  <c r="Q702" i="21"/>
  <c r="O702" i="21"/>
  <c r="M702" i="21"/>
  <c r="AL701" i="21"/>
  <c r="AK701" i="21"/>
  <c r="AJ701" i="21"/>
  <c r="AI701" i="21"/>
  <c r="Q701" i="21"/>
  <c r="O701" i="21"/>
  <c r="M701" i="21"/>
  <c r="AL700" i="21"/>
  <c r="AK700" i="21"/>
  <c r="AJ700" i="21"/>
  <c r="AI700" i="21"/>
  <c r="Q700" i="21"/>
  <c r="O700" i="21"/>
  <c r="M700" i="21"/>
  <c r="AL699" i="21"/>
  <c r="AK699" i="21"/>
  <c r="AJ699" i="21"/>
  <c r="AI699" i="21"/>
  <c r="Q699" i="21"/>
  <c r="O699" i="21"/>
  <c r="M699" i="21"/>
  <c r="AL698" i="21"/>
  <c r="AK698" i="21"/>
  <c r="AJ698" i="21"/>
  <c r="AI698" i="21"/>
  <c r="Q698" i="21"/>
  <c r="O698" i="21"/>
  <c r="M698" i="21"/>
  <c r="AL697" i="21"/>
  <c r="AK697" i="21"/>
  <c r="AJ697" i="21"/>
  <c r="AI697" i="21"/>
  <c r="Q697" i="21"/>
  <c r="O697" i="21"/>
  <c r="M697" i="21"/>
  <c r="AL696" i="21"/>
  <c r="AK696" i="21"/>
  <c r="AJ696" i="21"/>
  <c r="AI696" i="21"/>
  <c r="Q696" i="21"/>
  <c r="O696" i="21"/>
  <c r="M696" i="21"/>
  <c r="AL695" i="21"/>
  <c r="AK695" i="21"/>
  <c r="AJ695" i="21"/>
  <c r="AI695" i="21"/>
  <c r="Q695" i="21"/>
  <c r="O695" i="21"/>
  <c r="M695" i="21"/>
  <c r="AL694" i="21"/>
  <c r="AK694" i="21"/>
  <c r="AJ694" i="21"/>
  <c r="AI694" i="21"/>
  <c r="Q694" i="21"/>
  <c r="O694" i="21"/>
  <c r="M694" i="21"/>
  <c r="AL693" i="21"/>
  <c r="AK693" i="21"/>
  <c r="AJ693" i="21"/>
  <c r="AI693" i="21"/>
  <c r="Q693" i="21"/>
  <c r="O693" i="21"/>
  <c r="M693" i="21"/>
  <c r="AL692" i="21"/>
  <c r="AK692" i="21"/>
  <c r="AJ692" i="21"/>
  <c r="AI692" i="21"/>
  <c r="Q692" i="21"/>
  <c r="O692" i="21"/>
  <c r="M692" i="21"/>
  <c r="AL691" i="21"/>
  <c r="AK691" i="21"/>
  <c r="AJ691" i="21"/>
  <c r="AI691" i="21"/>
  <c r="Q691" i="21"/>
  <c r="O691" i="21"/>
  <c r="M691" i="21"/>
  <c r="AL690" i="21"/>
  <c r="AK690" i="21"/>
  <c r="AJ690" i="21"/>
  <c r="AI690" i="21"/>
  <c r="Q690" i="21"/>
  <c r="O690" i="21"/>
  <c r="M690" i="21"/>
  <c r="AL689" i="21"/>
  <c r="AK689" i="21"/>
  <c r="AJ689" i="21"/>
  <c r="AI689" i="21"/>
  <c r="Q689" i="21"/>
  <c r="O689" i="21"/>
  <c r="M689" i="21"/>
  <c r="AL688" i="21"/>
  <c r="AK688" i="21"/>
  <c r="AJ688" i="21"/>
  <c r="AI688" i="21"/>
  <c r="Q688" i="21"/>
  <c r="O688" i="21"/>
  <c r="M688" i="21"/>
  <c r="AL687" i="21"/>
  <c r="AK687" i="21"/>
  <c r="AJ687" i="21"/>
  <c r="AI687" i="21"/>
  <c r="Q687" i="21"/>
  <c r="O687" i="21"/>
  <c r="M687" i="21"/>
  <c r="AL686" i="21"/>
  <c r="AK686" i="21"/>
  <c r="AJ686" i="21"/>
  <c r="AI686" i="21"/>
  <c r="Q686" i="21"/>
  <c r="O686" i="21"/>
  <c r="M686" i="21"/>
  <c r="AL685" i="21"/>
  <c r="AK685" i="21"/>
  <c r="AJ685" i="21"/>
  <c r="AI685" i="21"/>
  <c r="Q685" i="21"/>
  <c r="O685" i="21"/>
  <c r="M685" i="21"/>
  <c r="AL684" i="21"/>
  <c r="AK684" i="21"/>
  <c r="AJ684" i="21"/>
  <c r="AI684" i="21"/>
  <c r="Q684" i="21"/>
  <c r="O684" i="21"/>
  <c r="M684" i="21"/>
  <c r="AL683" i="21"/>
  <c r="AK683" i="21"/>
  <c r="AJ683" i="21"/>
  <c r="AI683" i="21"/>
  <c r="Q683" i="21"/>
  <c r="O683" i="21"/>
  <c r="M683" i="21"/>
  <c r="AL682" i="21"/>
  <c r="AK682" i="21"/>
  <c r="AJ682" i="21"/>
  <c r="AI682" i="21"/>
  <c r="Q682" i="21"/>
  <c r="O682" i="21"/>
  <c r="M682" i="21"/>
  <c r="AL681" i="21"/>
  <c r="AK681" i="21"/>
  <c r="AJ681" i="21"/>
  <c r="AI681" i="21"/>
  <c r="Q681" i="21"/>
  <c r="O681" i="21"/>
  <c r="M681" i="21"/>
  <c r="AL680" i="21"/>
  <c r="AK680" i="21"/>
  <c r="AJ680" i="21"/>
  <c r="AI680" i="21"/>
  <c r="Q680" i="21"/>
  <c r="O680" i="21"/>
  <c r="M680" i="21"/>
  <c r="AL679" i="21"/>
  <c r="AK679" i="21"/>
  <c r="AJ679" i="21"/>
  <c r="AI679" i="21"/>
  <c r="Q679" i="21"/>
  <c r="O679" i="21"/>
  <c r="M679" i="21"/>
  <c r="AL678" i="21"/>
  <c r="AK678" i="21"/>
  <c r="AJ678" i="21"/>
  <c r="AI678" i="21"/>
  <c r="Q678" i="21"/>
  <c r="O678" i="21"/>
  <c r="M678" i="21"/>
  <c r="AL677" i="21"/>
  <c r="AK677" i="21"/>
  <c r="AJ677" i="21"/>
  <c r="AI677" i="21"/>
  <c r="Q677" i="21"/>
  <c r="O677" i="21"/>
  <c r="M677" i="21"/>
  <c r="AL676" i="21"/>
  <c r="AK676" i="21"/>
  <c r="AJ676" i="21"/>
  <c r="AI676" i="21"/>
  <c r="Q676" i="21"/>
  <c r="O676" i="21"/>
  <c r="M676" i="21"/>
  <c r="AL675" i="21"/>
  <c r="AK675" i="21"/>
  <c r="AJ675" i="21"/>
  <c r="AI675" i="21"/>
  <c r="Q675" i="21"/>
  <c r="O675" i="21"/>
  <c r="M675" i="21"/>
  <c r="AL674" i="21"/>
  <c r="AK674" i="21"/>
  <c r="AJ674" i="21"/>
  <c r="AI674" i="21"/>
  <c r="Q674" i="21"/>
  <c r="O674" i="21"/>
  <c r="M674" i="21"/>
  <c r="AL673" i="21"/>
  <c r="AK673" i="21"/>
  <c r="AJ673" i="21"/>
  <c r="AI673" i="21"/>
  <c r="Q673" i="21"/>
  <c r="O673" i="21"/>
  <c r="M673" i="21"/>
  <c r="AL672" i="21"/>
  <c r="AK672" i="21"/>
  <c r="AJ672" i="21"/>
  <c r="AI672" i="21"/>
  <c r="Q672" i="21"/>
  <c r="O672" i="21"/>
  <c r="M672" i="21"/>
  <c r="AL671" i="21"/>
  <c r="AK671" i="21"/>
  <c r="AJ671" i="21"/>
  <c r="AI671" i="21"/>
  <c r="Q671" i="21"/>
  <c r="O671" i="21"/>
  <c r="M671" i="21"/>
  <c r="AL670" i="21"/>
  <c r="AK670" i="21"/>
  <c r="AJ670" i="21"/>
  <c r="AI670" i="21"/>
  <c r="Q670" i="21"/>
  <c r="O670" i="21"/>
  <c r="M670" i="21"/>
  <c r="AL669" i="21"/>
  <c r="AK669" i="21"/>
  <c r="AJ669" i="21"/>
  <c r="AI669" i="21"/>
  <c r="Q669" i="21"/>
  <c r="O669" i="21"/>
  <c r="M669" i="21"/>
  <c r="AL668" i="21"/>
  <c r="AK668" i="21"/>
  <c r="AJ668" i="21"/>
  <c r="AI668" i="21"/>
  <c r="Q668" i="21"/>
  <c r="O668" i="21"/>
  <c r="M668" i="21"/>
  <c r="AL667" i="21"/>
  <c r="AK667" i="21"/>
  <c r="AJ667" i="21"/>
  <c r="AI667" i="21"/>
  <c r="Q667" i="21"/>
  <c r="O667" i="21"/>
  <c r="M667" i="21"/>
  <c r="AL666" i="21"/>
  <c r="AK666" i="21"/>
  <c r="AJ666" i="21"/>
  <c r="AI666" i="21"/>
  <c r="Q666" i="21"/>
  <c r="O666" i="21"/>
  <c r="M666" i="21"/>
  <c r="AL665" i="21"/>
  <c r="AK665" i="21"/>
  <c r="AJ665" i="21"/>
  <c r="AI665" i="21"/>
  <c r="Q665" i="21"/>
  <c r="O665" i="21"/>
  <c r="M665" i="21"/>
  <c r="AL664" i="21"/>
  <c r="AK664" i="21"/>
  <c r="AJ664" i="21"/>
  <c r="AI664" i="21"/>
  <c r="Q664" i="21"/>
  <c r="O664" i="21"/>
  <c r="M664" i="21"/>
  <c r="AL663" i="21"/>
  <c r="AK663" i="21"/>
  <c r="AJ663" i="21"/>
  <c r="AI663" i="21"/>
  <c r="Q663" i="21"/>
  <c r="O663" i="21"/>
  <c r="M663" i="21"/>
  <c r="AL360" i="21"/>
  <c r="AK360" i="21"/>
  <c r="AJ360" i="21"/>
  <c r="AI360" i="21"/>
  <c r="Q360" i="21"/>
  <c r="O360" i="21"/>
  <c r="M360" i="21"/>
  <c r="AL359" i="21"/>
  <c r="AK359" i="21"/>
  <c r="AJ359" i="21"/>
  <c r="AI359" i="21"/>
  <c r="Q359" i="21"/>
  <c r="O359" i="21"/>
  <c r="M359" i="21"/>
  <c r="AL358" i="21"/>
  <c r="AK358" i="21"/>
  <c r="AJ358" i="21"/>
  <c r="AI358" i="21"/>
  <c r="Q358" i="21"/>
  <c r="O358" i="21"/>
  <c r="M358" i="21"/>
  <c r="AL357" i="21"/>
  <c r="AK357" i="21"/>
  <c r="AJ357" i="21"/>
  <c r="AI357" i="21"/>
  <c r="Q357" i="21"/>
  <c r="O357" i="21"/>
  <c r="M357" i="21"/>
  <c r="AL356" i="21"/>
  <c r="AK356" i="21"/>
  <c r="AJ356" i="21"/>
  <c r="AI356" i="21"/>
  <c r="Q356" i="21"/>
  <c r="O356" i="21"/>
  <c r="M356" i="21"/>
  <c r="AL355" i="21"/>
  <c r="AK355" i="21"/>
  <c r="AJ355" i="21"/>
  <c r="AI355" i="21"/>
  <c r="Q355" i="21"/>
  <c r="O355" i="21"/>
  <c r="M355" i="21"/>
  <c r="AL354" i="21"/>
  <c r="AK354" i="21"/>
  <c r="AJ354" i="21"/>
  <c r="AI354" i="21"/>
  <c r="Q354" i="21"/>
  <c r="O354" i="21"/>
  <c r="M354" i="21"/>
  <c r="AL353" i="21"/>
  <c r="AK353" i="21"/>
  <c r="AJ353" i="21"/>
  <c r="AI353" i="21"/>
  <c r="Q353" i="21"/>
  <c r="O353" i="21"/>
  <c r="M353" i="21"/>
  <c r="AL352" i="21"/>
  <c r="AK352" i="21"/>
  <c r="AJ352" i="21"/>
  <c r="AI352" i="21"/>
  <c r="Q352" i="21"/>
  <c r="O352" i="21"/>
  <c r="M352" i="21"/>
  <c r="AL351" i="21"/>
  <c r="AK351" i="21"/>
  <c r="AJ351" i="21"/>
  <c r="AI351" i="21"/>
  <c r="Q351" i="21"/>
  <c r="O351" i="21"/>
  <c r="M351" i="21"/>
  <c r="AL350" i="21"/>
  <c r="AK350" i="21"/>
  <c r="AJ350" i="21"/>
  <c r="AI350" i="21"/>
  <c r="Q350" i="21"/>
  <c r="O350" i="21"/>
  <c r="M350" i="21"/>
  <c r="AL349" i="21"/>
  <c r="AK349" i="21"/>
  <c r="AJ349" i="21"/>
  <c r="AI349" i="21"/>
  <c r="Q349" i="21"/>
  <c r="O349" i="21"/>
  <c r="M349" i="21"/>
  <c r="AL348" i="21"/>
  <c r="AK348" i="21"/>
  <c r="AJ348" i="21"/>
  <c r="AI348" i="21"/>
  <c r="Q348" i="21"/>
  <c r="O348" i="21"/>
  <c r="M348" i="21"/>
  <c r="AL347" i="21"/>
  <c r="AK347" i="21"/>
  <c r="AJ347" i="21"/>
  <c r="AI347" i="21"/>
  <c r="Q347" i="21"/>
  <c r="O347" i="21"/>
  <c r="M347" i="21"/>
  <c r="AL346" i="21"/>
  <c r="AK346" i="21"/>
  <c r="AJ346" i="21"/>
  <c r="AI346" i="21"/>
  <c r="Q346" i="21"/>
  <c r="O346" i="21"/>
  <c r="M346" i="21"/>
  <c r="AL345" i="21"/>
  <c r="AK345" i="21"/>
  <c r="AJ345" i="21"/>
  <c r="AI345" i="21"/>
  <c r="Q345" i="21"/>
  <c r="O345" i="21"/>
  <c r="M345" i="21"/>
  <c r="AL344" i="21"/>
  <c r="AK344" i="21"/>
  <c r="AJ344" i="21"/>
  <c r="AI344" i="21"/>
  <c r="Q344" i="21"/>
  <c r="O344" i="21"/>
  <c r="M344" i="21"/>
  <c r="AL343" i="21"/>
  <c r="AK343" i="21"/>
  <c r="AJ343" i="21"/>
  <c r="AI343" i="21"/>
  <c r="Q343" i="21"/>
  <c r="O343" i="21"/>
  <c r="M343" i="21"/>
  <c r="AL342" i="21"/>
  <c r="AK342" i="21"/>
  <c r="AJ342" i="21"/>
  <c r="AI342" i="21"/>
  <c r="Q342" i="21"/>
  <c r="O342" i="21"/>
  <c r="M342" i="21"/>
  <c r="AL341" i="21"/>
  <c r="AK341" i="21"/>
  <c r="AJ341" i="21"/>
  <c r="AI341" i="21"/>
  <c r="Q341" i="21"/>
  <c r="O341" i="21"/>
  <c r="M341" i="21"/>
  <c r="AL340" i="21"/>
  <c r="AK340" i="21"/>
  <c r="AJ340" i="21"/>
  <c r="AI340" i="21"/>
  <c r="Q340" i="21"/>
  <c r="O340" i="21"/>
  <c r="M340" i="21"/>
  <c r="AL339" i="21"/>
  <c r="AK339" i="21"/>
  <c r="AJ339" i="21"/>
  <c r="AI339" i="21"/>
  <c r="Q339" i="21"/>
  <c r="O339" i="21"/>
  <c r="M339" i="21"/>
  <c r="AL338" i="21"/>
  <c r="AK338" i="21"/>
  <c r="AJ338" i="21"/>
  <c r="AI338" i="21"/>
  <c r="Q338" i="21"/>
  <c r="O338" i="21"/>
  <c r="M338" i="21"/>
  <c r="AL337" i="21"/>
  <c r="AK337" i="21"/>
  <c r="AJ337" i="21"/>
  <c r="AI337" i="21"/>
  <c r="Q337" i="21"/>
  <c r="O337" i="21"/>
  <c r="M337" i="21"/>
  <c r="AL336" i="21"/>
  <c r="AK336" i="21"/>
  <c r="AJ336" i="21"/>
  <c r="AI336" i="21"/>
  <c r="Q336" i="21"/>
  <c r="O336" i="21"/>
  <c r="M336" i="21"/>
  <c r="AL335" i="21"/>
  <c r="AK335" i="21"/>
  <c r="AJ335" i="21"/>
  <c r="AI335" i="21"/>
  <c r="Q335" i="21"/>
  <c r="O335" i="21"/>
  <c r="M335" i="21"/>
  <c r="AL334" i="21"/>
  <c r="AK334" i="21"/>
  <c r="AJ334" i="21"/>
  <c r="AI334" i="21"/>
  <c r="Q334" i="21"/>
  <c r="O334" i="21"/>
  <c r="M334" i="21"/>
  <c r="AL333" i="21"/>
  <c r="AK333" i="21"/>
  <c r="AJ333" i="21"/>
  <c r="AI333" i="21"/>
  <c r="Q333" i="21"/>
  <c r="O333" i="21"/>
  <c r="M333" i="21"/>
  <c r="AL332" i="21"/>
  <c r="AK332" i="21"/>
  <c r="AJ332" i="21"/>
  <c r="AI332" i="21"/>
  <c r="Q332" i="21"/>
  <c r="O332" i="21"/>
  <c r="M332" i="21"/>
  <c r="AL331" i="21"/>
  <c r="AK331" i="21"/>
  <c r="AJ331" i="21"/>
  <c r="AI331" i="21"/>
  <c r="Q331" i="21"/>
  <c r="O331" i="21"/>
  <c r="M331" i="21"/>
  <c r="AL330" i="21"/>
  <c r="AK330" i="21"/>
  <c r="AJ330" i="21"/>
  <c r="AI330" i="21"/>
  <c r="Q330" i="21"/>
  <c r="O330" i="21"/>
  <c r="M330" i="21"/>
  <c r="AL329" i="21"/>
  <c r="AK329" i="21"/>
  <c r="AJ329" i="21"/>
  <c r="AI329" i="21"/>
  <c r="Q329" i="21"/>
  <c r="O329" i="21"/>
  <c r="M329" i="21"/>
  <c r="AL328" i="21"/>
  <c r="AK328" i="21"/>
  <c r="AJ328" i="21"/>
  <c r="AI328" i="21"/>
  <c r="Q328" i="21"/>
  <c r="O328" i="21"/>
  <c r="M328" i="21"/>
  <c r="AL327" i="21"/>
  <c r="AK327" i="21"/>
  <c r="AJ327" i="21"/>
  <c r="AI327" i="21"/>
  <c r="Q327" i="21"/>
  <c r="O327" i="21"/>
  <c r="M327" i="21"/>
  <c r="AL326" i="21"/>
  <c r="AK326" i="21"/>
  <c r="AJ326" i="21"/>
  <c r="AI326" i="21"/>
  <c r="Q326" i="21"/>
  <c r="O326" i="21"/>
  <c r="M326" i="21"/>
  <c r="AL325" i="21"/>
  <c r="AK325" i="21"/>
  <c r="AJ325" i="21"/>
  <c r="AI325" i="21"/>
  <c r="Q325" i="21"/>
  <c r="O325" i="21"/>
  <c r="M325" i="21"/>
  <c r="AL324" i="21"/>
  <c r="AK324" i="21"/>
  <c r="AJ324" i="21"/>
  <c r="AI324" i="21"/>
  <c r="Q324" i="21"/>
  <c r="O324" i="21"/>
  <c r="M324" i="21"/>
  <c r="AL323" i="21"/>
  <c r="AK323" i="21"/>
  <c r="AJ323" i="21"/>
  <c r="AI323" i="21"/>
  <c r="Q323" i="21"/>
  <c r="O323" i="21"/>
  <c r="M323" i="21"/>
  <c r="AL322" i="21"/>
  <c r="AK322" i="21"/>
  <c r="AJ322" i="21"/>
  <c r="AI322" i="21"/>
  <c r="Q322" i="21"/>
  <c r="O322" i="21"/>
  <c r="M322" i="21"/>
  <c r="AL321" i="21"/>
  <c r="AK321" i="21"/>
  <c r="AJ321" i="21"/>
  <c r="AI321" i="21"/>
  <c r="Q321" i="21"/>
  <c r="O321" i="21"/>
  <c r="M321" i="21"/>
  <c r="AL320" i="21"/>
  <c r="AK320" i="21"/>
  <c r="AJ320" i="21"/>
  <c r="AI320" i="21"/>
  <c r="Q320" i="21"/>
  <c r="O320" i="21"/>
  <c r="M320" i="21"/>
  <c r="AL319" i="21"/>
  <c r="AK319" i="21"/>
  <c r="AJ319" i="21"/>
  <c r="AI319" i="21"/>
  <c r="Q319" i="21"/>
  <c r="O319" i="21"/>
  <c r="M319" i="21"/>
  <c r="AL318" i="21"/>
  <c r="AK318" i="21"/>
  <c r="AJ318" i="21"/>
  <c r="AI318" i="21"/>
  <c r="Q318" i="21"/>
  <c r="O318" i="21"/>
  <c r="M318" i="21"/>
  <c r="AL317" i="21"/>
  <c r="AK317" i="21"/>
  <c r="AJ317" i="21"/>
  <c r="AI317" i="21"/>
  <c r="Q317" i="21"/>
  <c r="O317" i="21"/>
  <c r="M317" i="21"/>
  <c r="AL316" i="21"/>
  <c r="AK316" i="21"/>
  <c r="AJ316" i="21"/>
  <c r="AI316" i="21"/>
  <c r="Q316" i="21"/>
  <c r="O316" i="21"/>
  <c r="M316" i="21"/>
  <c r="AL315" i="21"/>
  <c r="AK315" i="21"/>
  <c r="AJ315" i="21"/>
  <c r="AI315" i="21"/>
  <c r="Q315" i="21"/>
  <c r="O315" i="21"/>
  <c r="M315" i="21"/>
  <c r="AL314" i="21"/>
  <c r="AK314" i="21"/>
  <c r="AJ314" i="21"/>
  <c r="AI314" i="21"/>
  <c r="Q314" i="21"/>
  <c r="O314" i="21"/>
  <c r="M314" i="21"/>
  <c r="AL313" i="21"/>
  <c r="AK313" i="21"/>
  <c r="AJ313" i="21"/>
  <c r="AI313" i="21"/>
  <c r="Q313" i="21"/>
  <c r="O313" i="21"/>
  <c r="M313" i="21"/>
  <c r="AL312" i="21"/>
  <c r="AK312" i="21"/>
  <c r="AJ312" i="21"/>
  <c r="AI312" i="21"/>
  <c r="Q312" i="21"/>
  <c r="O312" i="21"/>
  <c r="M312" i="21"/>
  <c r="AL311" i="21"/>
  <c r="AK311" i="21"/>
  <c r="AJ311" i="21"/>
  <c r="AI311" i="21"/>
  <c r="Q311" i="21"/>
  <c r="O311" i="21"/>
  <c r="M311" i="21"/>
  <c r="AL310" i="21"/>
  <c r="AK310" i="21"/>
  <c r="AJ310" i="21"/>
  <c r="AI310" i="21"/>
  <c r="Q310" i="21"/>
  <c r="O310" i="21"/>
  <c r="M310" i="21"/>
  <c r="AL309" i="21"/>
  <c r="AK309" i="21"/>
  <c r="AJ309" i="21"/>
  <c r="AI309" i="21"/>
  <c r="Q309" i="21"/>
  <c r="O309" i="21"/>
  <c r="M309" i="21"/>
  <c r="Q308" i="21"/>
  <c r="O308" i="21"/>
  <c r="M308" i="21"/>
  <c r="AL307" i="21"/>
  <c r="AK307" i="21"/>
  <c r="AJ307" i="21"/>
  <c r="AI307" i="21"/>
  <c r="Q307" i="21"/>
  <c r="O307" i="21"/>
  <c r="M307" i="21"/>
  <c r="AL306" i="21"/>
  <c r="AK306" i="21"/>
  <c r="AJ306" i="21"/>
  <c r="AI306" i="21"/>
  <c r="Q306" i="21"/>
  <c r="O306" i="21"/>
  <c r="M306" i="21"/>
  <c r="AL305" i="21"/>
  <c r="AK305" i="21"/>
  <c r="AJ305" i="21"/>
  <c r="AI305" i="21"/>
  <c r="Q305" i="21"/>
  <c r="O305" i="21"/>
  <c r="M305" i="21"/>
  <c r="AL304" i="21"/>
  <c r="AK304" i="21"/>
  <c r="AJ304" i="21"/>
  <c r="AI304" i="21"/>
  <c r="Q304" i="21"/>
  <c r="O304" i="21"/>
  <c r="M304" i="21"/>
  <c r="AL303" i="21"/>
  <c r="AK303" i="21"/>
  <c r="AJ303" i="21"/>
  <c r="AI303" i="21"/>
  <c r="Q303" i="21"/>
  <c r="O303" i="21"/>
  <c r="M303" i="21"/>
  <c r="AL302" i="21"/>
  <c r="AK302" i="21"/>
  <c r="AJ302" i="21"/>
  <c r="AI302" i="21"/>
  <c r="Q302" i="21"/>
  <c r="O302" i="21"/>
  <c r="M302" i="21"/>
  <c r="AL301" i="21"/>
  <c r="AK301" i="21"/>
  <c r="AJ301" i="21"/>
  <c r="AI301" i="21"/>
  <c r="Q301" i="21"/>
  <c r="O301" i="21"/>
  <c r="M301" i="21"/>
  <c r="AL300" i="21"/>
  <c r="AK300" i="21"/>
  <c r="AJ300" i="21"/>
  <c r="AI300" i="21"/>
  <c r="Q300" i="21"/>
  <c r="O300" i="21"/>
  <c r="M300" i="21"/>
  <c r="AL299" i="21"/>
  <c r="AK299" i="21"/>
  <c r="AJ299" i="21"/>
  <c r="AI299" i="21"/>
  <c r="Q299" i="21"/>
  <c r="O299" i="21"/>
  <c r="M299" i="21"/>
  <c r="AL298" i="21"/>
  <c r="AK298" i="21"/>
  <c r="AJ298" i="21"/>
  <c r="AI298" i="21"/>
  <c r="Q298" i="21"/>
  <c r="O298" i="21"/>
  <c r="M298" i="21"/>
  <c r="AL297" i="21"/>
  <c r="AK297" i="21"/>
  <c r="AJ297" i="21"/>
  <c r="AI297" i="21"/>
  <c r="Q297" i="21"/>
  <c r="O297" i="21"/>
  <c r="M297" i="21"/>
  <c r="AL296" i="21"/>
  <c r="AK296" i="21"/>
  <c r="AJ296" i="21"/>
  <c r="AI296" i="21"/>
  <c r="Q296" i="21"/>
  <c r="O296" i="21"/>
  <c r="M296" i="21"/>
  <c r="AL295" i="21"/>
  <c r="AK295" i="21"/>
  <c r="AJ295" i="21"/>
  <c r="AI295" i="21"/>
  <c r="Q295" i="21"/>
  <c r="O295" i="21"/>
  <c r="M295" i="21"/>
  <c r="AL294" i="21"/>
  <c r="AK294" i="21"/>
  <c r="AJ294" i="21"/>
  <c r="AI294" i="21"/>
  <c r="Q294" i="21"/>
  <c r="O294" i="21"/>
  <c r="M294" i="21"/>
  <c r="AL293" i="21"/>
  <c r="AK293" i="21"/>
  <c r="AJ293" i="21"/>
  <c r="AI293" i="21"/>
  <c r="Q293" i="21"/>
  <c r="O293" i="21"/>
  <c r="M293" i="21"/>
  <c r="AL292" i="21"/>
  <c r="AK292" i="21"/>
  <c r="AJ292" i="21"/>
  <c r="AI292" i="21"/>
  <c r="AL291" i="21"/>
  <c r="AK291" i="21"/>
  <c r="AJ291" i="21"/>
  <c r="AI291" i="21"/>
  <c r="AL290" i="21"/>
  <c r="AK290" i="21"/>
  <c r="AJ290" i="21"/>
  <c r="AI290" i="21"/>
  <c r="Q290" i="21"/>
  <c r="O290" i="21"/>
  <c r="M290" i="21"/>
  <c r="AL289" i="21"/>
  <c r="AK289" i="21"/>
  <c r="AJ289" i="21"/>
  <c r="AI289" i="21"/>
  <c r="Q289" i="21"/>
  <c r="O289" i="21"/>
  <c r="M289" i="21"/>
  <c r="AL288" i="21"/>
  <c r="AK288" i="21"/>
  <c r="AJ288" i="21"/>
  <c r="AI288" i="21"/>
  <c r="Q288" i="21"/>
  <c r="O288" i="21"/>
  <c r="M288" i="21"/>
  <c r="AL287" i="21"/>
  <c r="AK287" i="21"/>
  <c r="AJ287" i="21"/>
  <c r="AI287" i="21"/>
  <c r="Q287" i="21"/>
  <c r="O287" i="21"/>
  <c r="M287" i="21"/>
  <c r="AL286" i="21"/>
  <c r="AK286" i="21"/>
  <c r="AJ286" i="21"/>
  <c r="AI286" i="21"/>
  <c r="Q286" i="21"/>
  <c r="O286" i="21"/>
  <c r="M286" i="21"/>
  <c r="AL285" i="21"/>
  <c r="AK285" i="21"/>
  <c r="AJ285" i="21"/>
  <c r="AI285" i="21"/>
  <c r="Q285" i="21"/>
  <c r="O285" i="21"/>
  <c r="M285" i="21"/>
  <c r="AL284" i="21"/>
  <c r="AK284" i="21"/>
  <c r="AJ284" i="21"/>
  <c r="AI284" i="21"/>
  <c r="Q284" i="21"/>
  <c r="O284" i="21"/>
  <c r="M284" i="21"/>
  <c r="AL283" i="21"/>
  <c r="AK283" i="21"/>
  <c r="AJ283" i="21"/>
  <c r="AI283" i="21"/>
  <c r="Q283" i="21"/>
  <c r="O283" i="21"/>
  <c r="M283" i="21"/>
  <c r="AL282" i="21"/>
  <c r="AK282" i="21"/>
  <c r="AJ282" i="21"/>
  <c r="AI282" i="21"/>
  <c r="Q282" i="21"/>
  <c r="O282" i="21"/>
  <c r="M282" i="21"/>
  <c r="AL281" i="21"/>
  <c r="AK281" i="21"/>
  <c r="AJ281" i="21"/>
  <c r="AI281" i="21"/>
  <c r="Q281" i="21"/>
  <c r="O281" i="21"/>
  <c r="M281" i="21"/>
  <c r="AL280" i="21"/>
  <c r="AK280" i="21"/>
  <c r="AJ280" i="21"/>
  <c r="AI280" i="21"/>
  <c r="Q280" i="21"/>
  <c r="O280" i="21"/>
  <c r="M280" i="21"/>
  <c r="AL279" i="21"/>
  <c r="AK279" i="21"/>
  <c r="AJ279" i="21"/>
  <c r="AI279" i="21"/>
  <c r="Q279" i="21"/>
  <c r="O279" i="21"/>
  <c r="M279" i="21"/>
  <c r="AL278" i="21"/>
  <c r="AK278" i="21"/>
  <c r="AJ278" i="21"/>
  <c r="AI278" i="21"/>
  <c r="Q278" i="21"/>
  <c r="O278" i="21"/>
  <c r="M278" i="21"/>
  <c r="AL277" i="21"/>
  <c r="AK277" i="21"/>
  <c r="AJ277" i="21"/>
  <c r="AI277" i="21"/>
  <c r="Q277" i="21"/>
  <c r="O277" i="21"/>
  <c r="M277" i="21"/>
  <c r="AL276" i="21"/>
  <c r="AK276" i="21"/>
  <c r="AJ276" i="21"/>
  <c r="AI276" i="21"/>
  <c r="Q276" i="21"/>
  <c r="O276" i="21"/>
  <c r="M276" i="21"/>
  <c r="AL275" i="21"/>
  <c r="AK275" i="21"/>
  <c r="AJ275" i="21"/>
  <c r="AI275" i="21"/>
  <c r="Q275" i="21"/>
  <c r="O275" i="21"/>
  <c r="M275" i="21"/>
  <c r="AL274" i="21"/>
  <c r="AK274" i="21"/>
  <c r="AJ274" i="21"/>
  <c r="AI274" i="21"/>
  <c r="Q274" i="21"/>
  <c r="O274" i="21"/>
  <c r="M274" i="21"/>
  <c r="AL273" i="21"/>
  <c r="AK273" i="21"/>
  <c r="AJ273" i="21"/>
  <c r="AI273" i="21"/>
  <c r="Q273" i="21"/>
  <c r="O273" i="21"/>
  <c r="M273" i="21"/>
  <c r="AL272" i="21"/>
  <c r="AK272" i="21"/>
  <c r="AJ272" i="21"/>
  <c r="AI272" i="21"/>
  <c r="Q272" i="21"/>
  <c r="O272" i="21"/>
  <c r="M272" i="21"/>
  <c r="AL271" i="21"/>
  <c r="AK271" i="21"/>
  <c r="AJ271" i="21"/>
  <c r="AI271" i="21"/>
  <c r="Q271" i="21"/>
  <c r="O271" i="21"/>
  <c r="M271" i="21"/>
  <c r="AL270" i="21"/>
  <c r="AK270" i="21"/>
  <c r="AJ270" i="21"/>
  <c r="AI270" i="21"/>
  <c r="Q270" i="21"/>
  <c r="O270" i="21"/>
  <c r="M270" i="21"/>
  <c r="AL269" i="21"/>
  <c r="AK269" i="21"/>
  <c r="AJ269" i="21"/>
  <c r="AI269" i="21"/>
  <c r="Q269" i="21"/>
  <c r="O269" i="21"/>
  <c r="M269" i="21"/>
  <c r="AL268" i="21"/>
  <c r="AK268" i="21"/>
  <c r="AJ268" i="21"/>
  <c r="AI268" i="21"/>
  <c r="Q268" i="21"/>
  <c r="O268" i="21"/>
  <c r="M268" i="21"/>
  <c r="AL267" i="21"/>
  <c r="AK267" i="21"/>
  <c r="AJ267" i="21"/>
  <c r="AI267" i="21"/>
  <c r="Q267" i="21"/>
  <c r="O267" i="21"/>
  <c r="M267" i="21"/>
  <c r="AL266" i="21"/>
  <c r="AK266" i="21"/>
  <c r="AJ266" i="21"/>
  <c r="AI266" i="21"/>
  <c r="Q266" i="21"/>
  <c r="O266" i="21"/>
  <c r="M266" i="21"/>
  <c r="AL265" i="21"/>
  <c r="AK265" i="21"/>
  <c r="AJ265" i="21"/>
  <c r="AI265" i="21"/>
  <c r="Q265" i="21"/>
  <c r="O265" i="21"/>
  <c r="M265" i="21"/>
  <c r="AL264" i="21"/>
  <c r="AK264" i="21"/>
  <c r="AJ264" i="21"/>
  <c r="AI264" i="21"/>
  <c r="Q264" i="21"/>
  <c r="O264" i="21"/>
  <c r="M264" i="21"/>
  <c r="AL263" i="21"/>
  <c r="AK263" i="21"/>
  <c r="AJ263" i="21"/>
  <c r="AI263" i="21"/>
  <c r="Q263" i="21"/>
  <c r="O263" i="21"/>
  <c r="M263" i="21"/>
  <c r="AL262" i="21"/>
  <c r="AK262" i="21"/>
  <c r="AJ262" i="21"/>
  <c r="AI262" i="21"/>
  <c r="Q262" i="21"/>
  <c r="O262" i="21"/>
  <c r="M262" i="21"/>
  <c r="AL261" i="21"/>
  <c r="AK261" i="21"/>
  <c r="AJ261" i="21"/>
  <c r="AI261" i="21"/>
  <c r="Q261" i="21"/>
  <c r="O261" i="21"/>
  <c r="M261" i="21"/>
  <c r="AL260" i="21"/>
  <c r="AK260" i="21"/>
  <c r="AJ260" i="21"/>
  <c r="AI260" i="21"/>
  <c r="Q260" i="21"/>
  <c r="O260" i="21"/>
  <c r="M260" i="21"/>
  <c r="AL259" i="21"/>
  <c r="AK259" i="21"/>
  <c r="AJ259" i="21"/>
  <c r="AI259" i="21"/>
  <c r="Q259" i="21"/>
  <c r="O259" i="21"/>
  <c r="M259" i="21"/>
  <c r="AL258" i="21"/>
  <c r="AK258" i="21"/>
  <c r="AJ258" i="21"/>
  <c r="AI258" i="21"/>
  <c r="Q258" i="21"/>
  <c r="O258" i="21"/>
  <c r="M258" i="21"/>
  <c r="AL257" i="21"/>
  <c r="AK257" i="21"/>
  <c r="AJ257" i="21"/>
  <c r="AI257" i="21"/>
  <c r="Q257" i="21"/>
  <c r="O257" i="21"/>
  <c r="M257" i="21"/>
  <c r="AL256" i="21"/>
  <c r="AK256" i="21"/>
  <c r="AJ256" i="21"/>
  <c r="AI256" i="21"/>
  <c r="Q256" i="21"/>
  <c r="O256" i="21"/>
  <c r="M256" i="21"/>
  <c r="AL255" i="21"/>
  <c r="AK255" i="21"/>
  <c r="AJ255" i="21"/>
  <c r="AI255" i="21"/>
  <c r="Q255" i="21"/>
  <c r="O255" i="21"/>
  <c r="M255" i="21"/>
  <c r="AL254" i="21"/>
  <c r="AK254" i="21"/>
  <c r="AJ254" i="21"/>
  <c r="AI254" i="21"/>
  <c r="Q254" i="21"/>
  <c r="O254" i="21"/>
  <c r="M254" i="21"/>
  <c r="AL253" i="21"/>
  <c r="AK253" i="21"/>
  <c r="AJ253" i="21"/>
  <c r="AI253" i="21"/>
  <c r="Q253" i="21"/>
  <c r="O253" i="21"/>
  <c r="M253" i="21"/>
  <c r="AL252" i="21"/>
  <c r="AK252" i="21"/>
  <c r="AJ252" i="21"/>
  <c r="AI252" i="21"/>
  <c r="Q252" i="21"/>
  <c r="O252" i="21"/>
  <c r="M252" i="21"/>
  <c r="AL251" i="21"/>
  <c r="AK251" i="21"/>
  <c r="AJ251" i="21"/>
  <c r="AI251" i="21"/>
  <c r="Q251" i="21"/>
  <c r="O251" i="21"/>
  <c r="M251" i="21"/>
  <c r="AL250" i="21"/>
  <c r="AK250" i="21"/>
  <c r="AJ250" i="21"/>
  <c r="AI250" i="21"/>
  <c r="Q250" i="21"/>
  <c r="O250" i="21"/>
  <c r="M250" i="21"/>
  <c r="AL249" i="21"/>
  <c r="AK249" i="21"/>
  <c r="AJ249" i="21"/>
  <c r="AI249" i="21"/>
  <c r="Q249" i="21"/>
  <c r="O249" i="21"/>
  <c r="M249" i="21"/>
  <c r="AL248" i="21"/>
  <c r="AK248" i="21"/>
  <c r="AJ248" i="21"/>
  <c r="AI248" i="21"/>
  <c r="Q248" i="21"/>
  <c r="O248" i="21"/>
  <c r="M248" i="21"/>
  <c r="AL247" i="21"/>
  <c r="AK247" i="21"/>
  <c r="AJ247" i="21"/>
  <c r="AI247" i="21"/>
  <c r="Q247" i="21"/>
  <c r="O247" i="21"/>
  <c r="M247" i="21"/>
  <c r="AL246" i="21"/>
  <c r="AK246" i="21"/>
  <c r="AJ246" i="21"/>
  <c r="AI246" i="21"/>
  <c r="Q246" i="21"/>
  <c r="O246" i="21"/>
  <c r="M246" i="21"/>
  <c r="AL245" i="21"/>
  <c r="AK245" i="21"/>
  <c r="AJ245" i="21"/>
  <c r="AI245" i="21"/>
  <c r="Q245" i="21"/>
  <c r="O245" i="21"/>
  <c r="M245" i="21"/>
  <c r="AL244" i="21"/>
  <c r="AK244" i="21"/>
  <c r="AJ244" i="21"/>
  <c r="AI244" i="21"/>
  <c r="Q244" i="21"/>
  <c r="O244" i="21"/>
  <c r="M244" i="21"/>
  <c r="AL243" i="21"/>
  <c r="AK243" i="21"/>
  <c r="AJ243" i="21"/>
  <c r="AI243" i="21"/>
  <c r="Q243" i="21"/>
  <c r="O243" i="21"/>
  <c r="M243" i="21"/>
  <c r="AL242" i="21"/>
  <c r="AK242" i="21"/>
  <c r="AJ242" i="21"/>
  <c r="AI242" i="21"/>
  <c r="Q242" i="21"/>
  <c r="O242" i="21"/>
  <c r="M242" i="21"/>
  <c r="AL241" i="21"/>
  <c r="AK241" i="21"/>
  <c r="AJ241" i="21"/>
  <c r="AI241" i="21"/>
  <c r="Q241" i="21"/>
  <c r="O241" i="21"/>
  <c r="M241" i="21"/>
  <c r="AL240" i="21"/>
  <c r="AK240" i="21"/>
  <c r="AJ240" i="21"/>
  <c r="AI240" i="21"/>
  <c r="Q240" i="21"/>
  <c r="O240" i="21"/>
  <c r="M240" i="21"/>
  <c r="AL239" i="21"/>
  <c r="AK239" i="21"/>
  <c r="AJ239" i="21"/>
  <c r="AI239" i="21"/>
  <c r="Q239" i="21"/>
  <c r="O239" i="21"/>
  <c r="M239" i="21"/>
  <c r="AL238" i="21"/>
  <c r="AK238" i="21"/>
  <c r="AJ238" i="21"/>
  <c r="AI238" i="21"/>
  <c r="Q238" i="21"/>
  <c r="O238" i="21"/>
  <c r="M238" i="21"/>
  <c r="AL237" i="21"/>
  <c r="AK237" i="21"/>
  <c r="AJ237" i="21"/>
  <c r="AI237" i="21"/>
  <c r="Q237" i="21"/>
  <c r="O237" i="21"/>
  <c r="M237" i="21"/>
  <c r="AL236" i="21"/>
  <c r="AK236" i="21"/>
  <c r="AJ236" i="21"/>
  <c r="AI236" i="21"/>
  <c r="Q236" i="21"/>
  <c r="O236" i="21"/>
  <c r="AL235" i="21"/>
  <c r="AK235" i="21"/>
  <c r="AJ235" i="21"/>
  <c r="AI235" i="21"/>
  <c r="Q235" i="21"/>
  <c r="O235" i="21"/>
  <c r="AL234" i="21"/>
  <c r="AK234" i="21"/>
  <c r="AJ234" i="21"/>
  <c r="AI234" i="21"/>
  <c r="Q234" i="21"/>
  <c r="O234" i="21"/>
  <c r="AL233" i="21"/>
  <c r="AK233" i="21"/>
  <c r="AJ233" i="21"/>
  <c r="AI233" i="21"/>
  <c r="Q233" i="21"/>
  <c r="O233" i="21"/>
  <c r="AL179" i="21"/>
  <c r="AK179" i="21"/>
  <c r="AJ179" i="21"/>
  <c r="AI179" i="21"/>
  <c r="AL178" i="21"/>
  <c r="AK178" i="21"/>
  <c r="AJ178" i="21"/>
  <c r="AI178" i="21"/>
  <c r="Q221" i="21"/>
  <c r="O221" i="21"/>
  <c r="Q220" i="21"/>
  <c r="O220" i="21"/>
  <c r="M220" i="21"/>
  <c r="Q219" i="21"/>
  <c r="O219" i="21"/>
  <c r="M219" i="21"/>
  <c r="AL218" i="21"/>
  <c r="AK218" i="21"/>
  <c r="AJ218" i="21"/>
  <c r="AI218" i="21"/>
  <c r="Q218" i="21"/>
  <c r="O218" i="21"/>
  <c r="M218" i="21"/>
  <c r="AL217" i="21"/>
  <c r="AK217" i="21"/>
  <c r="AJ217" i="21"/>
  <c r="AI217" i="21"/>
  <c r="Q217" i="21"/>
  <c r="O217" i="21"/>
  <c r="M217" i="21"/>
  <c r="AL216" i="21"/>
  <c r="AK216" i="21"/>
  <c r="AJ216" i="21"/>
  <c r="AI216" i="21"/>
  <c r="Q216" i="21"/>
  <c r="O216" i="21"/>
  <c r="M216" i="21"/>
  <c r="AL215" i="21"/>
  <c r="AK215" i="21"/>
  <c r="AJ215" i="21"/>
  <c r="AI215" i="21"/>
  <c r="Q215" i="21"/>
  <c r="O215" i="21"/>
  <c r="M215" i="21"/>
  <c r="AL214" i="21"/>
  <c r="AK214" i="21"/>
  <c r="AJ214" i="21"/>
  <c r="AI214" i="21"/>
  <c r="Q214" i="21"/>
  <c r="O214" i="21"/>
  <c r="M214" i="21"/>
  <c r="AL213" i="21"/>
  <c r="AK213" i="21"/>
  <c r="AJ213" i="21"/>
  <c r="AI213" i="21"/>
  <c r="Q213" i="21"/>
  <c r="O213" i="21"/>
  <c r="M213" i="21"/>
  <c r="AL212" i="21"/>
  <c r="AK212" i="21"/>
  <c r="AJ212" i="21"/>
  <c r="AI212" i="21"/>
  <c r="Q212" i="21"/>
  <c r="O212" i="21"/>
  <c r="M212" i="21"/>
  <c r="AL211" i="21"/>
  <c r="AK211" i="21"/>
  <c r="AJ211" i="21"/>
  <c r="AI211" i="21"/>
  <c r="Q211" i="21"/>
  <c r="O211" i="21"/>
  <c r="M211" i="21"/>
  <c r="AL210" i="21"/>
  <c r="AK210" i="21"/>
  <c r="AJ210" i="21"/>
  <c r="AI210" i="21"/>
  <c r="Q210" i="21"/>
  <c r="O210" i="21"/>
  <c r="M210" i="21"/>
  <c r="AL209" i="21"/>
  <c r="AK209" i="21"/>
  <c r="AJ209" i="21"/>
  <c r="AI209" i="21"/>
  <c r="Q209" i="21"/>
  <c r="O209" i="21"/>
  <c r="M209" i="21"/>
  <c r="AL208" i="21"/>
  <c r="AK208" i="21"/>
  <c r="AJ208" i="21"/>
  <c r="AI208" i="21"/>
  <c r="Q208" i="21"/>
  <c r="O208" i="21"/>
  <c r="M208" i="21"/>
  <c r="AL207" i="21"/>
  <c r="AK207" i="21"/>
  <c r="AJ207" i="21"/>
  <c r="AI207" i="21"/>
  <c r="Q207" i="21"/>
  <c r="O207" i="21"/>
  <c r="M207" i="21"/>
  <c r="AL206" i="21"/>
  <c r="AK206" i="21"/>
  <c r="AJ206" i="21"/>
  <c r="AI206" i="21"/>
  <c r="Q206" i="21"/>
  <c r="O206" i="21"/>
  <c r="M206" i="21"/>
  <c r="AL205" i="21"/>
  <c r="AK205" i="21"/>
  <c r="AJ205" i="21"/>
  <c r="AI205" i="21"/>
  <c r="Q205" i="21"/>
  <c r="O205" i="21"/>
  <c r="M205" i="21"/>
  <c r="AL204" i="21"/>
  <c r="AK204" i="21"/>
  <c r="AJ204" i="21"/>
  <c r="AI204" i="21"/>
  <c r="Q204" i="21"/>
  <c r="O204" i="21"/>
  <c r="M204" i="21"/>
  <c r="AL203" i="21"/>
  <c r="AK203" i="21"/>
  <c r="AJ203" i="21"/>
  <c r="AI203" i="21"/>
  <c r="Q203" i="21"/>
  <c r="O203" i="21"/>
  <c r="M203" i="21"/>
  <c r="AL202" i="21"/>
  <c r="AK202" i="21"/>
  <c r="AJ202" i="21"/>
  <c r="AI202" i="21"/>
  <c r="Q202" i="21"/>
  <c r="O202" i="21"/>
  <c r="M202" i="21"/>
  <c r="AL201" i="21"/>
  <c r="AK201" i="21"/>
  <c r="AJ201" i="21"/>
  <c r="AI201" i="21"/>
  <c r="Q201" i="21"/>
  <c r="O201" i="21"/>
  <c r="M201" i="21"/>
  <c r="AL200" i="21"/>
  <c r="AK200" i="21"/>
  <c r="AJ200" i="21"/>
  <c r="AI200" i="21"/>
  <c r="Q200" i="21"/>
  <c r="O200" i="21"/>
  <c r="M200" i="21"/>
  <c r="AL199" i="21"/>
  <c r="AK199" i="21"/>
  <c r="AJ199" i="21"/>
  <c r="AI199" i="21"/>
  <c r="Q199" i="21"/>
  <c r="O199" i="21"/>
  <c r="M199" i="21"/>
  <c r="AL198" i="21"/>
  <c r="AK198" i="21"/>
  <c r="AJ198" i="21"/>
  <c r="AI198" i="21"/>
  <c r="Q198" i="21"/>
  <c r="O198" i="21"/>
  <c r="M198" i="21"/>
  <c r="AL197" i="21"/>
  <c r="AK197" i="21"/>
  <c r="AJ197" i="21"/>
  <c r="AI197" i="21"/>
  <c r="Q197" i="21"/>
  <c r="O197" i="21"/>
  <c r="M197" i="21"/>
  <c r="AL196" i="21"/>
  <c r="AK196" i="21"/>
  <c r="AJ196" i="21"/>
  <c r="AI196" i="21"/>
  <c r="Q196" i="21"/>
  <c r="O196" i="21"/>
  <c r="M196" i="21"/>
  <c r="AL195" i="21"/>
  <c r="AK195" i="21"/>
  <c r="AJ195" i="21"/>
  <c r="AI195" i="21"/>
  <c r="Q195" i="21"/>
  <c r="O195" i="21"/>
  <c r="M195" i="21"/>
  <c r="AL194" i="21"/>
  <c r="AK194" i="21"/>
  <c r="AJ194" i="21"/>
  <c r="AI194" i="21"/>
  <c r="Q194" i="21"/>
  <c r="O194" i="21"/>
  <c r="M194" i="21"/>
  <c r="AL193" i="21"/>
  <c r="AK193" i="21"/>
  <c r="AJ193" i="21"/>
  <c r="AI193" i="21"/>
  <c r="Q193" i="21"/>
  <c r="O193" i="21"/>
  <c r="M193" i="21"/>
  <c r="AL192" i="21"/>
  <c r="AK192" i="21"/>
  <c r="AJ192" i="21"/>
  <c r="AI192" i="21"/>
  <c r="Q192" i="21"/>
  <c r="O192" i="21"/>
  <c r="M192" i="21"/>
  <c r="AL191" i="21"/>
  <c r="AK191" i="21"/>
  <c r="AJ191" i="21"/>
  <c r="AI191" i="21"/>
  <c r="Q191" i="21"/>
  <c r="O191" i="21"/>
  <c r="M191" i="21"/>
  <c r="AL190" i="21"/>
  <c r="AK190" i="21"/>
  <c r="AJ190" i="21"/>
  <c r="AI190" i="21"/>
  <c r="Q190" i="21"/>
  <c r="O190" i="21"/>
  <c r="M190" i="21"/>
  <c r="AL188" i="21"/>
  <c r="AK188" i="21"/>
  <c r="AJ188" i="21"/>
  <c r="AI188" i="21"/>
  <c r="Q188" i="21"/>
  <c r="O188" i="21"/>
  <c r="M188" i="21"/>
  <c r="AL187" i="21"/>
  <c r="AK187" i="21"/>
  <c r="AJ187" i="21"/>
  <c r="AI187" i="21"/>
  <c r="Q187" i="21"/>
  <c r="O187" i="21"/>
  <c r="M187" i="21"/>
  <c r="AL186" i="21"/>
  <c r="AK186" i="21"/>
  <c r="AJ186" i="21"/>
  <c r="AI186" i="21"/>
  <c r="Q186" i="21"/>
  <c r="O186" i="21"/>
  <c r="M186" i="21"/>
  <c r="AL185" i="21"/>
  <c r="AK185" i="21"/>
  <c r="AJ185" i="21"/>
  <c r="AI185" i="21"/>
  <c r="Q185" i="21"/>
  <c r="O185" i="21"/>
  <c r="M185" i="21"/>
  <c r="AL184" i="21"/>
  <c r="AK184" i="21"/>
  <c r="AJ184" i="21"/>
  <c r="AI184" i="21"/>
  <c r="Q184" i="21"/>
  <c r="O184" i="21"/>
  <c r="M184" i="21"/>
  <c r="AL183" i="21"/>
  <c r="AK183" i="21"/>
  <c r="AJ183" i="21"/>
  <c r="AI183" i="21"/>
  <c r="Q183" i="21"/>
  <c r="O183" i="21"/>
  <c r="M183" i="21"/>
  <c r="AL158" i="21"/>
  <c r="AK158" i="21"/>
  <c r="AJ158" i="21"/>
  <c r="AI158" i="21"/>
  <c r="AL157" i="21"/>
  <c r="AK157" i="21"/>
  <c r="AJ157" i="21"/>
  <c r="AI157" i="21"/>
  <c r="Q157" i="21"/>
  <c r="Q158" i="21"/>
  <c r="O157" i="21"/>
  <c r="O158" i="21"/>
  <c r="M157" i="21"/>
  <c r="M158" i="21"/>
  <c r="AL182" i="21"/>
  <c r="AK182" i="21"/>
  <c r="AJ182" i="21"/>
  <c r="AI182" i="21"/>
  <c r="Q182" i="21"/>
  <c r="O182" i="21"/>
  <c r="M182" i="21"/>
  <c r="AL181" i="21"/>
  <c r="AK181" i="21"/>
  <c r="AJ181" i="21"/>
  <c r="AI181" i="21"/>
  <c r="Q181" i="21"/>
  <c r="O181" i="21"/>
  <c r="M181" i="21"/>
  <c r="AL180" i="21"/>
  <c r="AK180" i="21"/>
  <c r="AJ180" i="21"/>
  <c r="AI180" i="21"/>
  <c r="Q180" i="21"/>
  <c r="O180" i="21"/>
  <c r="M180" i="21"/>
  <c r="Q179" i="21"/>
  <c r="O179" i="21"/>
  <c r="M179" i="21"/>
  <c r="Q178" i="21"/>
  <c r="O178" i="21"/>
  <c r="M178" i="21"/>
  <c r="AL177" i="21"/>
  <c r="AK177" i="21"/>
  <c r="AJ177" i="21"/>
  <c r="AI177" i="21"/>
  <c r="Q177" i="21"/>
  <c r="O177" i="21"/>
  <c r="M177" i="21"/>
  <c r="AL176" i="21"/>
  <c r="AK176" i="21"/>
  <c r="AJ176" i="21"/>
  <c r="AI176" i="21"/>
  <c r="Q176" i="21"/>
  <c r="O176" i="21"/>
  <c r="M176" i="21"/>
  <c r="Q175" i="21"/>
  <c r="O175" i="21"/>
  <c r="M175" i="21"/>
  <c r="AL174" i="21"/>
  <c r="AK174" i="21"/>
  <c r="AJ174" i="21"/>
  <c r="AI174" i="21"/>
  <c r="Q174" i="21"/>
  <c r="O174" i="21"/>
  <c r="M174" i="21"/>
  <c r="AL173" i="21"/>
  <c r="AK173" i="21"/>
  <c r="AJ173" i="21"/>
  <c r="AI173" i="21"/>
  <c r="Q173" i="21"/>
  <c r="O173" i="21"/>
  <c r="M173" i="21"/>
  <c r="AL172" i="21"/>
  <c r="AK172" i="21"/>
  <c r="AJ172" i="21"/>
  <c r="AI172" i="21"/>
  <c r="Q172" i="21"/>
  <c r="O172" i="21"/>
  <c r="M172" i="21"/>
  <c r="AL171" i="21"/>
  <c r="AK171" i="21"/>
  <c r="AJ171" i="21"/>
  <c r="AI171" i="21"/>
  <c r="Q171" i="21"/>
  <c r="O171" i="21"/>
  <c r="M171" i="21"/>
  <c r="AL170" i="21"/>
  <c r="AK170" i="21"/>
  <c r="AJ170" i="21"/>
  <c r="AI170" i="21"/>
  <c r="Q170" i="21"/>
  <c r="O170" i="21"/>
  <c r="M170" i="21"/>
  <c r="AL169" i="21"/>
  <c r="AK169" i="21"/>
  <c r="AJ169" i="21"/>
  <c r="AI169" i="21"/>
  <c r="Q169" i="21"/>
  <c r="O169" i="21"/>
  <c r="M169" i="21"/>
  <c r="AL168" i="21"/>
  <c r="AK168" i="21"/>
  <c r="AJ168" i="21"/>
  <c r="AI168" i="21"/>
  <c r="Q168" i="21"/>
  <c r="O168" i="21"/>
  <c r="M168" i="21"/>
  <c r="AL167" i="21"/>
  <c r="AK167" i="21"/>
  <c r="AJ167" i="21"/>
  <c r="AI167" i="21"/>
  <c r="Q167" i="21"/>
  <c r="O167" i="21"/>
  <c r="M167" i="21"/>
  <c r="AL166" i="21"/>
  <c r="AK166" i="21"/>
  <c r="AJ166" i="21"/>
  <c r="AI166" i="21"/>
  <c r="Q166" i="21"/>
  <c r="O166" i="21"/>
  <c r="M166" i="21"/>
  <c r="AL165" i="21"/>
  <c r="AK165" i="21"/>
  <c r="AJ165" i="21"/>
  <c r="AI165" i="21"/>
  <c r="Q165" i="21"/>
  <c r="O165" i="21"/>
  <c r="M165" i="21"/>
  <c r="AL164" i="21"/>
  <c r="AK164" i="21"/>
  <c r="AJ164" i="21"/>
  <c r="AI164" i="21"/>
  <c r="Q164" i="21"/>
  <c r="O164" i="21"/>
  <c r="M164" i="21"/>
  <c r="AL163" i="21"/>
  <c r="AK163" i="21"/>
  <c r="AJ163" i="21"/>
  <c r="AI163" i="21"/>
  <c r="Q163" i="21"/>
  <c r="O163" i="21"/>
  <c r="M163" i="21"/>
  <c r="AL162" i="21"/>
  <c r="AK162" i="21"/>
  <c r="AJ162" i="21"/>
  <c r="AI162" i="21"/>
  <c r="Q162" i="21"/>
  <c r="O162" i="21"/>
  <c r="M162" i="21"/>
  <c r="AL161" i="21"/>
  <c r="AK161" i="21"/>
  <c r="AJ161" i="21"/>
  <c r="AI161" i="21"/>
  <c r="Q161" i="21"/>
  <c r="O161" i="21"/>
  <c r="M161" i="21"/>
  <c r="AL160" i="21"/>
  <c r="AK160" i="21"/>
  <c r="AJ160" i="21"/>
  <c r="AI160" i="21"/>
  <c r="Q160" i="21"/>
  <c r="O160" i="21"/>
  <c r="M160" i="21"/>
  <c r="AL159" i="21"/>
  <c r="AK159" i="21"/>
  <c r="AJ159" i="21"/>
  <c r="AI159" i="21"/>
  <c r="Q159" i="21"/>
  <c r="O159" i="21"/>
  <c r="M159" i="21"/>
  <c r="AL156" i="21"/>
  <c r="AK156" i="21"/>
  <c r="AJ156" i="21"/>
  <c r="AI156" i="21"/>
  <c r="Q156" i="21"/>
  <c r="O156" i="21"/>
  <c r="M156" i="21"/>
  <c r="AL155" i="21"/>
  <c r="AK155" i="21"/>
  <c r="AJ155" i="21"/>
  <c r="AI155" i="21"/>
  <c r="Q155" i="21"/>
  <c r="O155" i="21"/>
  <c r="M155" i="21"/>
  <c r="AL154" i="21"/>
  <c r="AK154" i="21"/>
  <c r="AJ154" i="21"/>
  <c r="AI154" i="21"/>
  <c r="Q154" i="21"/>
  <c r="O154" i="21"/>
  <c r="M154" i="21"/>
  <c r="AL153" i="21"/>
  <c r="AK153" i="21"/>
  <c r="AJ153" i="21"/>
  <c r="AI153" i="21"/>
  <c r="Q153" i="21"/>
  <c r="O153" i="21"/>
  <c r="M153" i="21"/>
  <c r="AL152" i="21"/>
  <c r="AK152" i="21"/>
  <c r="AJ152" i="21"/>
  <c r="AI152" i="21"/>
  <c r="Q152" i="21"/>
  <c r="O152" i="21"/>
  <c r="M152" i="21"/>
  <c r="AL151" i="21"/>
  <c r="AK151" i="21"/>
  <c r="AJ151" i="21"/>
  <c r="AI151" i="21"/>
  <c r="Q151" i="21"/>
  <c r="O151" i="21"/>
  <c r="M151" i="21"/>
  <c r="AL150" i="21"/>
  <c r="AK150" i="21"/>
  <c r="AJ150" i="21"/>
  <c r="AI150" i="21"/>
  <c r="Q150" i="21"/>
  <c r="O150" i="21"/>
  <c r="M150" i="21"/>
  <c r="AL149" i="21"/>
  <c r="AK149" i="21"/>
  <c r="AJ149" i="21"/>
  <c r="AI149" i="21"/>
  <c r="Q149" i="21"/>
  <c r="O149" i="21"/>
  <c r="M149" i="21"/>
  <c r="R444" i="21" l="1"/>
  <c r="S444" i="21" s="1"/>
  <c r="R567" i="21"/>
  <c r="S567" i="21" s="1"/>
  <c r="R490" i="21"/>
  <c r="S490" i="21" s="1"/>
  <c r="R491" i="21"/>
  <c r="S491" i="21" s="1"/>
  <c r="R479" i="21"/>
  <c r="S479" i="21" s="1"/>
  <c r="R436" i="21"/>
  <c r="S436" i="21" s="1"/>
  <c r="R452" i="21"/>
  <c r="S452" i="21" s="1"/>
  <c r="R461" i="21"/>
  <c r="S461" i="21" s="1"/>
  <c r="R494" i="21"/>
  <c r="S494" i="21" s="1"/>
  <c r="R480" i="21"/>
  <c r="S480" i="21" s="1"/>
  <c r="R440" i="21"/>
  <c r="S440" i="21" s="1"/>
  <c r="R469" i="21"/>
  <c r="S469" i="21" s="1"/>
  <c r="R23" i="21"/>
  <c r="S23" i="21" s="1"/>
  <c r="R473" i="21"/>
  <c r="S473" i="21" s="1"/>
  <c r="R453" i="21"/>
  <c r="S453" i="21" s="1"/>
  <c r="R449" i="21"/>
  <c r="S449" i="21" s="1"/>
  <c r="R445" i="21"/>
  <c r="S445" i="21" s="1"/>
  <c r="R408" i="21"/>
  <c r="S408" i="21" s="1"/>
  <c r="R457" i="21"/>
  <c r="S457" i="21" s="1"/>
  <c r="R443" i="21"/>
  <c r="S443" i="21" s="1"/>
  <c r="R437" i="21"/>
  <c r="S437" i="21" s="1"/>
  <c r="R448" i="21"/>
  <c r="S448" i="21" s="1"/>
  <c r="R292" i="21"/>
  <c r="S292" i="21" s="1"/>
  <c r="R465" i="21"/>
  <c r="S465" i="21" s="1"/>
  <c r="R459" i="21"/>
  <c r="S459" i="21" s="1"/>
  <c r="R477" i="21"/>
  <c r="S477" i="21" s="1"/>
  <c r="R433" i="21"/>
  <c r="S433" i="21" s="1"/>
  <c r="R482" i="21"/>
  <c r="S482" i="21" s="1"/>
  <c r="R472" i="21"/>
  <c r="S472" i="21" s="1"/>
  <c r="R402" i="21"/>
  <c r="S402" i="21" s="1"/>
  <c r="R441" i="21"/>
  <c r="S441" i="21" s="1"/>
  <c r="R462" i="21"/>
  <c r="S462" i="21" s="1"/>
  <c r="R456" i="21"/>
  <c r="S456" i="21" s="1"/>
  <c r="R442" i="21"/>
  <c r="S442" i="21" s="1"/>
  <c r="R485" i="21"/>
  <c r="S485" i="21" s="1"/>
  <c r="R471" i="21"/>
  <c r="S471" i="21" s="1"/>
  <c r="R447" i="21"/>
  <c r="S447" i="21" s="1"/>
  <c r="R566" i="21"/>
  <c r="S566" i="21" s="1"/>
  <c r="R406" i="21"/>
  <c r="S406" i="21" s="1"/>
  <c r="R463" i="21"/>
  <c r="S463" i="21" s="1"/>
  <c r="R451" i="21"/>
  <c r="S451" i="21" s="1"/>
  <c r="R434" i="21"/>
  <c r="S434" i="21" s="1"/>
  <c r="R291" i="21"/>
  <c r="S291" i="21" s="1"/>
  <c r="R475" i="21"/>
  <c r="S475" i="21" s="1"/>
  <c r="R481" i="21"/>
  <c r="S481" i="21" s="1"/>
  <c r="R405" i="21"/>
  <c r="S405" i="21" s="1"/>
  <c r="R439" i="21"/>
  <c r="S439" i="21" s="1"/>
  <c r="R435" i="21"/>
  <c r="S435" i="21" s="1"/>
  <c r="R470" i="21"/>
  <c r="S470" i="21" s="1"/>
  <c r="R464" i="21"/>
  <c r="S464" i="21" s="1"/>
  <c r="R476" i="21"/>
  <c r="S476" i="21" s="1"/>
  <c r="R474" i="21"/>
  <c r="S474" i="21" s="1"/>
  <c r="R450" i="21"/>
  <c r="S450" i="21" s="1"/>
  <c r="R438" i="21"/>
  <c r="S438" i="21" s="1"/>
  <c r="R410" i="21"/>
  <c r="S410" i="21" s="1"/>
  <c r="R467" i="21"/>
  <c r="S467" i="21" s="1"/>
  <c r="R455" i="21"/>
  <c r="S455" i="21" s="1"/>
  <c r="R407" i="21"/>
  <c r="S407" i="21" s="1"/>
  <c r="R468" i="21"/>
  <c r="S468" i="21" s="1"/>
  <c r="R458" i="21"/>
  <c r="S458" i="21" s="1"/>
  <c r="R446" i="21"/>
  <c r="S446" i="21" s="1"/>
  <c r="R404" i="21"/>
  <c r="S404" i="21" s="1"/>
  <c r="R409" i="21"/>
  <c r="S409" i="21" s="1"/>
  <c r="R466" i="21"/>
  <c r="S466" i="21" s="1"/>
  <c r="R460" i="21"/>
  <c r="S460" i="21" s="1"/>
  <c r="R454" i="21"/>
  <c r="S454" i="21" s="1"/>
  <c r="R487" i="21"/>
  <c r="S487" i="21" s="1"/>
  <c r="R488" i="21"/>
  <c r="S488" i="21" s="1"/>
  <c r="R416" i="21"/>
  <c r="S416" i="21" s="1"/>
  <c r="R189" i="21"/>
  <c r="S189" i="21" s="1"/>
  <c r="R489" i="21"/>
  <c r="S489" i="21" s="1"/>
  <c r="R483" i="21"/>
  <c r="S483" i="21" s="1"/>
  <c r="R492" i="21"/>
  <c r="S492" i="21" s="1"/>
  <c r="R484" i="21"/>
  <c r="S484" i="21" s="1"/>
  <c r="R493" i="21"/>
  <c r="S493" i="21" s="1"/>
  <c r="R478" i="21"/>
  <c r="S478" i="21" s="1"/>
  <c r="R403" i="21"/>
  <c r="S403" i="21" s="1"/>
  <c r="R486" i="21"/>
  <c r="S486" i="21" s="1"/>
  <c r="R495" i="21"/>
  <c r="S495" i="21" s="1"/>
  <c r="R432" i="21"/>
  <c r="S432" i="21" s="1"/>
  <c r="R398" i="21"/>
  <c r="S398" i="21" s="1"/>
  <c r="R418" i="21"/>
  <c r="S418" i="21" s="1"/>
  <c r="R417" i="21"/>
  <c r="S417" i="21" s="1"/>
  <c r="R424" i="21"/>
  <c r="S424" i="21" s="1"/>
  <c r="R383" i="21"/>
  <c r="S383" i="21" s="1"/>
  <c r="R413" i="21"/>
  <c r="S413" i="21" s="1"/>
  <c r="R423" i="21"/>
  <c r="S423" i="21" s="1"/>
  <c r="R425" i="21"/>
  <c r="S425" i="21" s="1"/>
  <c r="R370" i="21"/>
  <c r="S370" i="21" s="1"/>
  <c r="R414" i="21"/>
  <c r="S414" i="21" s="1"/>
  <c r="R399" i="21"/>
  <c r="S399" i="21" s="1"/>
  <c r="R391" i="21"/>
  <c r="S391" i="21" s="1"/>
  <c r="R401" i="21"/>
  <c r="S401" i="21" s="1"/>
  <c r="R394" i="21"/>
  <c r="S394" i="21" s="1"/>
  <c r="R379" i="21"/>
  <c r="S379" i="21" s="1"/>
  <c r="R368" i="21"/>
  <c r="S368" i="21" s="1"/>
  <c r="R390" i="21"/>
  <c r="S390" i="21" s="1"/>
  <c r="R428" i="21"/>
  <c r="S428" i="21" s="1"/>
  <c r="R427" i="21"/>
  <c r="S427" i="21" s="1"/>
  <c r="R387" i="21"/>
  <c r="S387" i="21" s="1"/>
  <c r="R426" i="21"/>
  <c r="S426" i="21" s="1"/>
  <c r="R422" i="21"/>
  <c r="S422" i="21" s="1"/>
  <c r="R395" i="21"/>
  <c r="S395" i="21" s="1"/>
  <c r="R598" i="21"/>
  <c r="S598" i="21" s="1"/>
  <c r="R384" i="21"/>
  <c r="S384" i="21" s="1"/>
  <c r="R369" i="21"/>
  <c r="S369" i="21" s="1"/>
  <c r="R378" i="21"/>
  <c r="S378" i="21" s="1"/>
  <c r="R393" i="21"/>
  <c r="S393" i="21" s="1"/>
  <c r="R386" i="21"/>
  <c r="S386" i="21" s="1"/>
  <c r="R362" i="21"/>
  <c r="S362" i="21" s="1"/>
  <c r="R396" i="21"/>
  <c r="S396" i="21" s="1"/>
  <c r="R374" i="21"/>
  <c r="S374" i="21" s="1"/>
  <c r="R389" i="21"/>
  <c r="S389" i="21" s="1"/>
  <c r="R400" i="21"/>
  <c r="S400" i="21" s="1"/>
  <c r="R375" i="21"/>
  <c r="S375" i="21" s="1"/>
  <c r="R373" i="21"/>
  <c r="S373" i="21" s="1"/>
  <c r="R421" i="21"/>
  <c r="S421" i="21" s="1"/>
  <c r="R224" i="21"/>
  <c r="S224" i="21" s="1"/>
  <c r="R377" i="21"/>
  <c r="S377" i="21" s="1"/>
  <c r="R372" i="21"/>
  <c r="S372" i="21" s="1"/>
  <c r="R367" i="21"/>
  <c r="S367" i="21" s="1"/>
  <c r="R420" i="21"/>
  <c r="S420" i="21" s="1"/>
  <c r="R223" i="21"/>
  <c r="S223" i="21" s="1"/>
  <c r="R381" i="21"/>
  <c r="S381" i="21" s="1"/>
  <c r="R382" i="21"/>
  <c r="S382" i="21" s="1"/>
  <c r="R371" i="21"/>
  <c r="S371" i="21" s="1"/>
  <c r="R366" i="21"/>
  <c r="S366" i="21" s="1"/>
  <c r="R419" i="21"/>
  <c r="S419" i="21" s="1"/>
  <c r="R365" i="21"/>
  <c r="S365" i="21" s="1"/>
  <c r="R388" i="21"/>
  <c r="S388" i="21" s="1"/>
  <c r="R380" i="21"/>
  <c r="S380" i="21" s="1"/>
  <c r="R415" i="21"/>
  <c r="S415" i="21" s="1"/>
  <c r="R392" i="21"/>
  <c r="S392" i="21" s="1"/>
  <c r="R361" i="21"/>
  <c r="S361" i="21" s="1"/>
  <c r="R364" i="21"/>
  <c r="S364" i="21" s="1"/>
  <c r="R412" i="21"/>
  <c r="S412" i="21" s="1"/>
  <c r="R397" i="21"/>
  <c r="S397" i="21" s="1"/>
  <c r="R363" i="21"/>
  <c r="S363" i="21" s="1"/>
  <c r="R431" i="21"/>
  <c r="S431" i="21" s="1"/>
  <c r="R411" i="21"/>
  <c r="S411" i="21" s="1"/>
  <c r="R376" i="21"/>
  <c r="S376" i="21" s="1"/>
  <c r="R385" i="21"/>
  <c r="S385" i="21" s="1"/>
  <c r="R430" i="21"/>
  <c r="S430" i="21" s="1"/>
  <c r="R429" i="21"/>
  <c r="S429" i="21" s="1"/>
  <c r="R580" i="21"/>
  <c r="S580" i="21" s="1"/>
  <c r="R586" i="21"/>
  <c r="S586" i="21" s="1"/>
  <c r="R226" i="21"/>
  <c r="S226" i="21" s="1"/>
  <c r="R225" i="21"/>
  <c r="S225" i="21" s="1"/>
  <c r="R582" i="21"/>
  <c r="S582" i="21" s="1"/>
  <c r="R602" i="21"/>
  <c r="S602" i="21" s="1"/>
  <c r="R222" i="21"/>
  <c r="S222" i="21" s="1"/>
  <c r="R530" i="21"/>
  <c r="S530" i="21" s="1"/>
  <c r="R584" i="21"/>
  <c r="S584" i="21" s="1"/>
  <c r="R596" i="21"/>
  <c r="S596" i="21" s="1"/>
  <c r="R150" i="21"/>
  <c r="S150" i="21" s="1"/>
  <c r="R160" i="21"/>
  <c r="S160" i="21" s="1"/>
  <c r="R209" i="21"/>
  <c r="S209" i="21" s="1"/>
  <c r="R236" i="21"/>
  <c r="S236" i="21" s="1"/>
  <c r="R546" i="21"/>
  <c r="S546" i="21" s="1"/>
  <c r="R554" i="21"/>
  <c r="S554" i="21" s="1"/>
  <c r="R558" i="21"/>
  <c r="S558" i="21" s="1"/>
  <c r="R562" i="21"/>
  <c r="S562" i="21" s="1"/>
  <c r="R572" i="21"/>
  <c r="S572" i="21" s="1"/>
  <c r="R576" i="21"/>
  <c r="S576" i="21" s="1"/>
  <c r="R533" i="21"/>
  <c r="S533" i="21" s="1"/>
  <c r="R537" i="21"/>
  <c r="S537" i="21" s="1"/>
  <c r="R541" i="21"/>
  <c r="S541" i="21" s="1"/>
  <c r="R553" i="21"/>
  <c r="S553" i="21" s="1"/>
  <c r="R557" i="21"/>
  <c r="S557" i="21" s="1"/>
  <c r="R612" i="21"/>
  <c r="S612" i="21" s="1"/>
  <c r="R536" i="21"/>
  <c r="S536" i="21" s="1"/>
  <c r="R603" i="21"/>
  <c r="S603" i="21" s="1"/>
  <c r="R607" i="21"/>
  <c r="S607" i="21" s="1"/>
  <c r="R526" i="21"/>
  <c r="S526" i="21" s="1"/>
  <c r="R548" i="21"/>
  <c r="S548" i="21" s="1"/>
  <c r="R550" i="21"/>
  <c r="S550" i="21" s="1"/>
  <c r="R552" i="21"/>
  <c r="S552" i="21" s="1"/>
  <c r="R571" i="21"/>
  <c r="S571" i="21" s="1"/>
  <c r="R575" i="21"/>
  <c r="S575" i="21" s="1"/>
  <c r="R592" i="21"/>
  <c r="S592" i="21" s="1"/>
  <c r="R538" i="21"/>
  <c r="S538" i="21" s="1"/>
  <c r="R542" i="21"/>
  <c r="S542" i="21" s="1"/>
  <c r="R564" i="21"/>
  <c r="S564" i="21" s="1"/>
  <c r="R568" i="21"/>
  <c r="S568" i="21" s="1"/>
  <c r="R570" i="21"/>
  <c r="S570" i="21" s="1"/>
  <c r="R587" i="21"/>
  <c r="S587" i="21" s="1"/>
  <c r="R588" i="21"/>
  <c r="S588" i="21" s="1"/>
  <c r="R591" i="21"/>
  <c r="S591" i="21" s="1"/>
  <c r="R604" i="21"/>
  <c r="S604" i="21" s="1"/>
  <c r="R608" i="21"/>
  <c r="S608" i="21" s="1"/>
  <c r="R600" i="21"/>
  <c r="S600" i="21" s="1"/>
  <c r="R207" i="21"/>
  <c r="S207" i="21" s="1"/>
  <c r="R527" i="21"/>
  <c r="S527" i="21" s="1"/>
  <c r="R529" i="21"/>
  <c r="S529" i="21" s="1"/>
  <c r="R540" i="21"/>
  <c r="S540" i="21" s="1"/>
  <c r="R545" i="21"/>
  <c r="S545" i="21" s="1"/>
  <c r="R556" i="21"/>
  <c r="S556" i="21" s="1"/>
  <c r="R561" i="21"/>
  <c r="S561" i="21" s="1"/>
  <c r="R574" i="21"/>
  <c r="S574" i="21" s="1"/>
  <c r="R579" i="21"/>
  <c r="S579" i="21" s="1"/>
  <c r="R590" i="21"/>
  <c r="S590" i="21" s="1"/>
  <c r="R595" i="21"/>
  <c r="S595" i="21" s="1"/>
  <c r="R606" i="21"/>
  <c r="S606" i="21" s="1"/>
  <c r="R611" i="21"/>
  <c r="S611" i="21" s="1"/>
  <c r="R156" i="21"/>
  <c r="S156" i="21" s="1"/>
  <c r="R528" i="21"/>
  <c r="S528" i="21" s="1"/>
  <c r="R531" i="21"/>
  <c r="S531" i="21" s="1"/>
  <c r="R534" i="21"/>
  <c r="S534" i="21" s="1"/>
  <c r="R535" i="21"/>
  <c r="S535" i="21" s="1"/>
  <c r="R544" i="21"/>
  <c r="S544" i="21" s="1"/>
  <c r="R549" i="21"/>
  <c r="S549" i="21" s="1"/>
  <c r="R560" i="21"/>
  <c r="S560" i="21" s="1"/>
  <c r="R565" i="21"/>
  <c r="S565" i="21" s="1"/>
  <c r="R578" i="21"/>
  <c r="S578" i="21" s="1"/>
  <c r="R583" i="21"/>
  <c r="S583" i="21" s="1"/>
  <c r="R594" i="21"/>
  <c r="S594" i="21" s="1"/>
  <c r="R599" i="21"/>
  <c r="S599" i="21" s="1"/>
  <c r="R610" i="21"/>
  <c r="S610" i="21" s="1"/>
  <c r="R532" i="21"/>
  <c r="S532" i="21" s="1"/>
  <c r="R539" i="21"/>
  <c r="S539" i="21" s="1"/>
  <c r="R543" i="21"/>
  <c r="S543" i="21" s="1"/>
  <c r="R547" i="21"/>
  <c r="S547" i="21" s="1"/>
  <c r="R551" i="21"/>
  <c r="S551" i="21" s="1"/>
  <c r="R555" i="21"/>
  <c r="S555" i="21" s="1"/>
  <c r="R559" i="21"/>
  <c r="S559" i="21" s="1"/>
  <c r="R563" i="21"/>
  <c r="S563" i="21" s="1"/>
  <c r="R569" i="21"/>
  <c r="S569" i="21" s="1"/>
  <c r="R573" i="21"/>
  <c r="S573" i="21" s="1"/>
  <c r="R577" i="21"/>
  <c r="S577" i="21" s="1"/>
  <c r="R581" i="21"/>
  <c r="S581" i="21" s="1"/>
  <c r="R585" i="21"/>
  <c r="S585" i="21" s="1"/>
  <c r="R589" i="21"/>
  <c r="S589" i="21" s="1"/>
  <c r="R593" i="21"/>
  <c r="S593" i="21" s="1"/>
  <c r="R597" i="21"/>
  <c r="S597" i="21" s="1"/>
  <c r="R601" i="21"/>
  <c r="S601" i="21" s="1"/>
  <c r="R605" i="21"/>
  <c r="S605" i="21" s="1"/>
  <c r="R609" i="21"/>
  <c r="S609" i="21" s="1"/>
  <c r="R613" i="21"/>
  <c r="S613" i="21" s="1"/>
  <c r="R153" i="21"/>
  <c r="S153" i="21" s="1"/>
  <c r="R303" i="21"/>
  <c r="S303" i="21" s="1"/>
  <c r="R338" i="21"/>
  <c r="S338" i="21" s="1"/>
  <c r="R704" i="21"/>
  <c r="S704" i="21" s="1"/>
  <c r="R282" i="21"/>
  <c r="S282" i="21" s="1"/>
  <c r="R249" i="21"/>
  <c r="S249" i="21" s="1"/>
  <c r="R253" i="21"/>
  <c r="S253" i="21" s="1"/>
  <c r="R257" i="21"/>
  <c r="S257" i="21" s="1"/>
  <c r="R261" i="21"/>
  <c r="S261" i="21" s="1"/>
  <c r="R682" i="21"/>
  <c r="S682" i="21" s="1"/>
  <c r="R245" i="21"/>
  <c r="S245" i="21" s="1"/>
  <c r="R339" i="21"/>
  <c r="S339" i="21" s="1"/>
  <c r="R343" i="21"/>
  <c r="S343" i="21" s="1"/>
  <c r="R355" i="21"/>
  <c r="S355" i="21" s="1"/>
  <c r="R359" i="21"/>
  <c r="S359" i="21" s="1"/>
  <c r="R679" i="21"/>
  <c r="S679" i="21" s="1"/>
  <c r="R680" i="21"/>
  <c r="S680" i="21" s="1"/>
  <c r="R176" i="21"/>
  <c r="S176" i="21" s="1"/>
  <c r="R186" i="21"/>
  <c r="S186" i="21" s="1"/>
  <c r="R191" i="21"/>
  <c r="S191" i="21" s="1"/>
  <c r="R279" i="21"/>
  <c r="S279" i="21" s="1"/>
  <c r="R280" i="21"/>
  <c r="S280" i="21" s="1"/>
  <c r="R300" i="21"/>
  <c r="S300" i="21" s="1"/>
  <c r="R305" i="21"/>
  <c r="S305" i="21" s="1"/>
  <c r="R666" i="21"/>
  <c r="S666" i="21" s="1"/>
  <c r="R163" i="21"/>
  <c r="S163" i="21" s="1"/>
  <c r="R164" i="21"/>
  <c r="S164" i="21" s="1"/>
  <c r="R165" i="21"/>
  <c r="S165" i="21" s="1"/>
  <c r="R172" i="21"/>
  <c r="S172" i="21" s="1"/>
  <c r="R199" i="21"/>
  <c r="S199" i="21" s="1"/>
  <c r="R243" i="21"/>
  <c r="S243" i="21" s="1"/>
  <c r="R266" i="21"/>
  <c r="S266" i="21" s="1"/>
  <c r="R698" i="21"/>
  <c r="S698" i="21" s="1"/>
  <c r="R177" i="21"/>
  <c r="S177" i="21" s="1"/>
  <c r="R179" i="21"/>
  <c r="S179" i="21" s="1"/>
  <c r="R180" i="21"/>
  <c r="S180" i="21" s="1"/>
  <c r="R195" i="21"/>
  <c r="S195" i="21" s="1"/>
  <c r="R203" i="21"/>
  <c r="S203" i="21" s="1"/>
  <c r="R252" i="21"/>
  <c r="S252" i="21" s="1"/>
  <c r="R270" i="21"/>
  <c r="S270" i="21" s="1"/>
  <c r="R274" i="21"/>
  <c r="S274" i="21" s="1"/>
  <c r="R278" i="21"/>
  <c r="S278" i="21" s="1"/>
  <c r="R295" i="21"/>
  <c r="S295" i="21" s="1"/>
  <c r="R299" i="21"/>
  <c r="S299" i="21" s="1"/>
  <c r="R340" i="21"/>
  <c r="S340" i="21" s="1"/>
  <c r="R670" i="21"/>
  <c r="S670" i="21" s="1"/>
  <c r="R674" i="21"/>
  <c r="S674" i="21" s="1"/>
  <c r="R678" i="21"/>
  <c r="S678" i="21" s="1"/>
  <c r="R695" i="21"/>
  <c r="S695" i="21" s="1"/>
  <c r="R696" i="21"/>
  <c r="S696" i="21" s="1"/>
  <c r="R702" i="21"/>
  <c r="S702" i="21" s="1"/>
  <c r="R174" i="21"/>
  <c r="S174" i="21" s="1"/>
  <c r="R196" i="21"/>
  <c r="S196" i="21" s="1"/>
  <c r="R215" i="21"/>
  <c r="S215" i="21" s="1"/>
  <c r="R219" i="21"/>
  <c r="S219" i="21" s="1"/>
  <c r="R286" i="21"/>
  <c r="S286" i="21" s="1"/>
  <c r="R294" i="21"/>
  <c r="S294" i="21" s="1"/>
  <c r="R307" i="21"/>
  <c r="S307" i="21" s="1"/>
  <c r="R311" i="21"/>
  <c r="S311" i="21" s="1"/>
  <c r="R315" i="21"/>
  <c r="S315" i="21" s="1"/>
  <c r="R319" i="21"/>
  <c r="S319" i="21" s="1"/>
  <c r="R322" i="21"/>
  <c r="S322" i="21" s="1"/>
  <c r="R673" i="21"/>
  <c r="S673" i="21" s="1"/>
  <c r="R686" i="21"/>
  <c r="S686" i="21" s="1"/>
  <c r="R690" i="21"/>
  <c r="S690" i="21" s="1"/>
  <c r="R694" i="21"/>
  <c r="S694" i="21" s="1"/>
  <c r="R198" i="21"/>
  <c r="S198" i="21" s="1"/>
  <c r="R211" i="21"/>
  <c r="S211" i="21" s="1"/>
  <c r="R242" i="21"/>
  <c r="S242" i="21" s="1"/>
  <c r="R273" i="21"/>
  <c r="S273" i="21" s="1"/>
  <c r="R152" i="21"/>
  <c r="S152" i="21" s="1"/>
  <c r="R162" i="21"/>
  <c r="S162" i="21" s="1"/>
  <c r="R169" i="21"/>
  <c r="S169" i="21" s="1"/>
  <c r="R187" i="21"/>
  <c r="S187" i="21" s="1"/>
  <c r="R193" i="21"/>
  <c r="S193" i="21" s="1"/>
  <c r="R212" i="21"/>
  <c r="S212" i="21" s="1"/>
  <c r="R214" i="21"/>
  <c r="S214" i="21" s="1"/>
  <c r="R233" i="21"/>
  <c r="S233" i="21" s="1"/>
  <c r="R237" i="21"/>
  <c r="S237" i="21" s="1"/>
  <c r="R241" i="21"/>
  <c r="S241" i="21" s="1"/>
  <c r="R258" i="21"/>
  <c r="S258" i="21" s="1"/>
  <c r="R263" i="21"/>
  <c r="S263" i="21" s="1"/>
  <c r="R264" i="21"/>
  <c r="S264" i="21" s="1"/>
  <c r="R289" i="21"/>
  <c r="S289" i="21" s="1"/>
  <c r="R310" i="21"/>
  <c r="S310" i="21" s="1"/>
  <c r="R354" i="21"/>
  <c r="S354" i="21" s="1"/>
  <c r="R663" i="21"/>
  <c r="S663" i="21" s="1"/>
  <c r="R664" i="21"/>
  <c r="S664" i="21" s="1"/>
  <c r="R689" i="21"/>
  <c r="S689" i="21" s="1"/>
  <c r="R166" i="21"/>
  <c r="S166" i="21" s="1"/>
  <c r="R168" i="21"/>
  <c r="S168" i="21" s="1"/>
  <c r="R178" i="21"/>
  <c r="S178" i="21" s="1"/>
  <c r="R181" i="21"/>
  <c r="S181" i="21" s="1"/>
  <c r="R158" i="21"/>
  <c r="S158" i="21" s="1"/>
  <c r="R185" i="21"/>
  <c r="S185" i="21" s="1"/>
  <c r="R197" i="21"/>
  <c r="S197" i="21" s="1"/>
  <c r="R200" i="21"/>
  <c r="S200" i="21" s="1"/>
  <c r="R202" i="21"/>
  <c r="S202" i="21" s="1"/>
  <c r="R213" i="21"/>
  <c r="S213" i="21" s="1"/>
  <c r="R216" i="21"/>
  <c r="S216" i="21" s="1"/>
  <c r="R218" i="21"/>
  <c r="S218" i="21" s="1"/>
  <c r="R235" i="21"/>
  <c r="S235" i="21" s="1"/>
  <c r="R240" i="21"/>
  <c r="S240" i="21" s="1"/>
  <c r="R246" i="21"/>
  <c r="S246" i="21" s="1"/>
  <c r="R247" i="21"/>
  <c r="S247" i="21" s="1"/>
  <c r="R256" i="21"/>
  <c r="S256" i="21" s="1"/>
  <c r="R262" i="21"/>
  <c r="S262" i="21" s="1"/>
  <c r="R267" i="21"/>
  <c r="S267" i="21" s="1"/>
  <c r="R268" i="21"/>
  <c r="S268" i="21" s="1"/>
  <c r="R277" i="21"/>
  <c r="S277" i="21" s="1"/>
  <c r="R283" i="21"/>
  <c r="S283" i="21" s="1"/>
  <c r="R284" i="21"/>
  <c r="S284" i="21" s="1"/>
  <c r="R288" i="21"/>
  <c r="S288" i="21" s="1"/>
  <c r="R293" i="21"/>
  <c r="S293" i="21" s="1"/>
  <c r="R298" i="21"/>
  <c r="S298" i="21" s="1"/>
  <c r="R304" i="21"/>
  <c r="S304" i="21" s="1"/>
  <c r="R309" i="21"/>
  <c r="S309" i="21" s="1"/>
  <c r="R314" i="21"/>
  <c r="S314" i="21" s="1"/>
  <c r="R326" i="21"/>
  <c r="S326" i="21" s="1"/>
  <c r="R330" i="21"/>
  <c r="S330" i="21" s="1"/>
  <c r="R334" i="21"/>
  <c r="S334" i="21" s="1"/>
  <c r="R356" i="21"/>
  <c r="S356" i="21" s="1"/>
  <c r="R360" i="21"/>
  <c r="S360" i="21" s="1"/>
  <c r="R667" i="21"/>
  <c r="S667" i="21" s="1"/>
  <c r="R668" i="21"/>
  <c r="S668" i="21" s="1"/>
  <c r="R677" i="21"/>
  <c r="S677" i="21" s="1"/>
  <c r="R683" i="21"/>
  <c r="S683" i="21" s="1"/>
  <c r="R684" i="21"/>
  <c r="S684" i="21" s="1"/>
  <c r="R693" i="21"/>
  <c r="S693" i="21" s="1"/>
  <c r="R699" i="21"/>
  <c r="S699" i="21" s="1"/>
  <c r="R700" i="21"/>
  <c r="S700" i="21" s="1"/>
  <c r="R151" i="21"/>
  <c r="S151" i="21" s="1"/>
  <c r="R167" i="21"/>
  <c r="S167" i="21" s="1"/>
  <c r="R170" i="21"/>
  <c r="S170" i="21" s="1"/>
  <c r="R182" i="21"/>
  <c r="S182" i="21" s="1"/>
  <c r="R157" i="21"/>
  <c r="S157" i="21" s="1"/>
  <c r="R184" i="21"/>
  <c r="S184" i="21" s="1"/>
  <c r="R190" i="21"/>
  <c r="S190" i="21" s="1"/>
  <c r="R201" i="21"/>
  <c r="S201" i="21" s="1"/>
  <c r="R204" i="21"/>
  <c r="S204" i="21" s="1"/>
  <c r="R206" i="21"/>
  <c r="S206" i="21" s="1"/>
  <c r="R217" i="21"/>
  <c r="S217" i="21" s="1"/>
  <c r="R220" i="21"/>
  <c r="S220" i="21" s="1"/>
  <c r="R244" i="21"/>
  <c r="S244" i="21" s="1"/>
  <c r="R250" i="21"/>
  <c r="S250" i="21" s="1"/>
  <c r="R251" i="21"/>
  <c r="S251" i="21" s="1"/>
  <c r="R260" i="21"/>
  <c r="S260" i="21" s="1"/>
  <c r="R265" i="21"/>
  <c r="S265" i="21" s="1"/>
  <c r="R271" i="21"/>
  <c r="S271" i="21" s="1"/>
  <c r="R272" i="21"/>
  <c r="S272" i="21" s="1"/>
  <c r="R281" i="21"/>
  <c r="S281" i="21" s="1"/>
  <c r="R287" i="21"/>
  <c r="S287" i="21" s="1"/>
  <c r="R297" i="21"/>
  <c r="S297" i="21" s="1"/>
  <c r="R302" i="21"/>
  <c r="S302" i="21" s="1"/>
  <c r="R308" i="21"/>
  <c r="S308" i="21" s="1"/>
  <c r="R313" i="21"/>
  <c r="S313" i="21" s="1"/>
  <c r="R323" i="21"/>
  <c r="S323" i="21" s="1"/>
  <c r="R327" i="21"/>
  <c r="S327" i="21" s="1"/>
  <c r="R329" i="21"/>
  <c r="S329" i="21" s="1"/>
  <c r="R342" i="21"/>
  <c r="S342" i="21" s="1"/>
  <c r="R346" i="21"/>
  <c r="S346" i="21" s="1"/>
  <c r="R350" i="21"/>
  <c r="S350" i="21" s="1"/>
  <c r="R665" i="21"/>
  <c r="S665" i="21" s="1"/>
  <c r="R671" i="21"/>
  <c r="S671" i="21" s="1"/>
  <c r="R672" i="21"/>
  <c r="S672" i="21" s="1"/>
  <c r="R681" i="21"/>
  <c r="S681" i="21" s="1"/>
  <c r="R687" i="21"/>
  <c r="S687" i="21" s="1"/>
  <c r="R688" i="21"/>
  <c r="S688" i="21" s="1"/>
  <c r="R697" i="21"/>
  <c r="S697" i="21" s="1"/>
  <c r="R703" i="21"/>
  <c r="S703" i="21" s="1"/>
  <c r="R155" i="21"/>
  <c r="S155" i="21" s="1"/>
  <c r="R149" i="21"/>
  <c r="S149" i="21" s="1"/>
  <c r="R154" i="21"/>
  <c r="S154" i="21" s="1"/>
  <c r="R159" i="21"/>
  <c r="S159" i="21" s="1"/>
  <c r="R161" i="21"/>
  <c r="S161" i="21" s="1"/>
  <c r="R171" i="21"/>
  <c r="S171" i="21" s="1"/>
  <c r="R173" i="21"/>
  <c r="S173" i="21" s="1"/>
  <c r="R175" i="21"/>
  <c r="S175" i="21" s="1"/>
  <c r="R183" i="21"/>
  <c r="S183" i="21" s="1"/>
  <c r="R188" i="21"/>
  <c r="S188" i="21" s="1"/>
  <c r="R192" i="21"/>
  <c r="S192" i="21" s="1"/>
  <c r="R194" i="21"/>
  <c r="S194" i="21" s="1"/>
  <c r="R205" i="21"/>
  <c r="S205" i="21" s="1"/>
  <c r="R208" i="21"/>
  <c r="S208" i="21" s="1"/>
  <c r="R210" i="21"/>
  <c r="S210" i="21" s="1"/>
  <c r="R221" i="21"/>
  <c r="S221" i="21" s="1"/>
  <c r="R234" i="21"/>
  <c r="S234" i="21" s="1"/>
  <c r="R238" i="21"/>
  <c r="S238" i="21" s="1"/>
  <c r="R239" i="21"/>
  <c r="S239" i="21" s="1"/>
  <c r="R248" i="21"/>
  <c r="S248" i="21" s="1"/>
  <c r="R254" i="21"/>
  <c r="S254" i="21" s="1"/>
  <c r="R255" i="21"/>
  <c r="S255" i="21" s="1"/>
  <c r="R259" i="21"/>
  <c r="S259" i="21" s="1"/>
  <c r="R269" i="21"/>
  <c r="S269" i="21" s="1"/>
  <c r="R275" i="21"/>
  <c r="S275" i="21" s="1"/>
  <c r="R276" i="21"/>
  <c r="S276" i="21" s="1"/>
  <c r="R285" i="21"/>
  <c r="S285" i="21" s="1"/>
  <c r="R290" i="21"/>
  <c r="S290" i="21" s="1"/>
  <c r="R296" i="21"/>
  <c r="S296" i="21" s="1"/>
  <c r="R301" i="21"/>
  <c r="S301" i="21" s="1"/>
  <c r="R306" i="21"/>
  <c r="S306" i="21" s="1"/>
  <c r="R312" i="21"/>
  <c r="S312" i="21" s="1"/>
  <c r="R324" i="21"/>
  <c r="S324" i="21" s="1"/>
  <c r="R345" i="21"/>
  <c r="S345" i="21" s="1"/>
  <c r="R358" i="21"/>
  <c r="S358" i="21" s="1"/>
  <c r="R669" i="21"/>
  <c r="S669" i="21" s="1"/>
  <c r="R675" i="21"/>
  <c r="S675" i="21" s="1"/>
  <c r="R676" i="21"/>
  <c r="S676" i="21" s="1"/>
  <c r="R685" i="21"/>
  <c r="S685" i="21" s="1"/>
  <c r="R691" i="21"/>
  <c r="S691" i="21" s="1"/>
  <c r="R692" i="21"/>
  <c r="S692" i="21" s="1"/>
  <c r="R701" i="21"/>
  <c r="S701" i="21" s="1"/>
  <c r="R316" i="21"/>
  <c r="S316" i="21" s="1"/>
  <c r="R318" i="21"/>
  <c r="S318" i="21" s="1"/>
  <c r="R328" i="21"/>
  <c r="S328" i="21" s="1"/>
  <c r="R331" i="21"/>
  <c r="S331" i="21" s="1"/>
  <c r="R333" i="21"/>
  <c r="S333" i="21" s="1"/>
  <c r="R344" i="21"/>
  <c r="S344" i="21" s="1"/>
  <c r="R347" i="21"/>
  <c r="S347" i="21" s="1"/>
  <c r="R349" i="21"/>
  <c r="S349" i="21" s="1"/>
  <c r="R317" i="21"/>
  <c r="S317" i="21" s="1"/>
  <c r="R320" i="21"/>
  <c r="S320" i="21" s="1"/>
  <c r="R321" i="21"/>
  <c r="S321" i="21" s="1"/>
  <c r="R332" i="21"/>
  <c r="S332" i="21" s="1"/>
  <c r="R335" i="21"/>
  <c r="S335" i="21" s="1"/>
  <c r="R337" i="21"/>
  <c r="S337" i="21" s="1"/>
  <c r="R348" i="21"/>
  <c r="S348" i="21" s="1"/>
  <c r="R351" i="21"/>
  <c r="S351" i="21" s="1"/>
  <c r="R353" i="21"/>
  <c r="S353" i="21" s="1"/>
  <c r="R325" i="21"/>
  <c r="S325" i="21" s="1"/>
  <c r="R336" i="21"/>
  <c r="S336" i="21" s="1"/>
  <c r="R341" i="21"/>
  <c r="S341" i="21" s="1"/>
  <c r="R352" i="21"/>
  <c r="S352" i="21" s="1"/>
  <c r="R357" i="21"/>
  <c r="S357" i="21" s="1"/>
  <c r="Q83" i="21"/>
  <c r="O83" i="21"/>
  <c r="M83" i="21"/>
  <c r="M70" i="21"/>
  <c r="O70" i="21"/>
  <c r="Q70" i="21"/>
  <c r="AI70" i="21"/>
  <c r="AJ70" i="21"/>
  <c r="AK70" i="21"/>
  <c r="AL70" i="21"/>
  <c r="AL91" i="21"/>
  <c r="AK91" i="21"/>
  <c r="AJ91" i="21"/>
  <c r="AI91" i="21"/>
  <c r="AL90" i="21"/>
  <c r="AK90" i="21"/>
  <c r="AJ90" i="21"/>
  <c r="AI90" i="21"/>
  <c r="AL88" i="21"/>
  <c r="AK88" i="21"/>
  <c r="AJ88" i="21"/>
  <c r="AI88" i="21"/>
  <c r="AL87" i="21"/>
  <c r="AK87" i="21"/>
  <c r="AJ87" i="21"/>
  <c r="AI87" i="21"/>
  <c r="AL86" i="21"/>
  <c r="AK86" i="21"/>
  <c r="AJ86" i="21"/>
  <c r="AI86" i="21"/>
  <c r="AL84" i="21"/>
  <c r="AK84" i="21"/>
  <c r="AJ84" i="21"/>
  <c r="AI84" i="21"/>
  <c r="AL83" i="21"/>
  <c r="AK83" i="21"/>
  <c r="AJ83" i="21"/>
  <c r="AI83" i="21"/>
  <c r="Q90" i="21"/>
  <c r="O90" i="21"/>
  <c r="M90" i="21"/>
  <c r="Q91" i="21"/>
  <c r="O91" i="21"/>
  <c r="M91" i="21"/>
  <c r="Q88" i="21"/>
  <c r="O88" i="21"/>
  <c r="M88" i="21"/>
  <c r="Q87" i="21"/>
  <c r="O87" i="21"/>
  <c r="M87" i="21"/>
  <c r="Q86" i="21"/>
  <c r="O86" i="21"/>
  <c r="M86" i="21"/>
  <c r="Q84" i="21"/>
  <c r="O84" i="21"/>
  <c r="M84" i="21"/>
  <c r="Q148" i="21"/>
  <c r="O148" i="21"/>
  <c r="M148" i="21"/>
  <c r="Q147" i="21"/>
  <c r="O147" i="21"/>
  <c r="M147" i="21"/>
  <c r="Q146" i="21"/>
  <c r="O146" i="21"/>
  <c r="M146" i="21"/>
  <c r="Q145" i="21"/>
  <c r="O145" i="21"/>
  <c r="M145" i="21"/>
  <c r="Q144" i="21"/>
  <c r="O144" i="21"/>
  <c r="M144" i="21"/>
  <c r="Q143" i="21"/>
  <c r="O143" i="21"/>
  <c r="M143" i="21"/>
  <c r="Q142" i="21"/>
  <c r="O142" i="21"/>
  <c r="M142" i="21"/>
  <c r="Q141" i="21"/>
  <c r="O141" i="21"/>
  <c r="M141" i="21"/>
  <c r="M29" i="21"/>
  <c r="O116" i="21"/>
  <c r="M116" i="21"/>
  <c r="M93" i="21"/>
  <c r="O93" i="21"/>
  <c r="Q93" i="21"/>
  <c r="M94" i="21"/>
  <c r="O94" i="21"/>
  <c r="Q94" i="21"/>
  <c r="M95" i="21"/>
  <c r="O95" i="21"/>
  <c r="Q95" i="21"/>
  <c r="M96" i="21"/>
  <c r="O96" i="21"/>
  <c r="Q96" i="21"/>
  <c r="M97" i="21"/>
  <c r="O97" i="21"/>
  <c r="Q97" i="21"/>
  <c r="M98" i="21"/>
  <c r="O98" i="21"/>
  <c r="Q98" i="21"/>
  <c r="M99" i="21"/>
  <c r="O99" i="21"/>
  <c r="Q99" i="21"/>
  <c r="M100" i="21"/>
  <c r="O100" i="21"/>
  <c r="Q100" i="21"/>
  <c r="M101" i="21"/>
  <c r="O101" i="21"/>
  <c r="Q101" i="21"/>
  <c r="M102" i="21"/>
  <c r="O102" i="21"/>
  <c r="Q102" i="21"/>
  <c r="M103" i="21"/>
  <c r="O103" i="21"/>
  <c r="Q103" i="21"/>
  <c r="M104" i="21"/>
  <c r="O104" i="21"/>
  <c r="Q104" i="21"/>
  <c r="M105" i="21"/>
  <c r="O105" i="21"/>
  <c r="Q105" i="21"/>
  <c r="M106" i="21"/>
  <c r="O106" i="21"/>
  <c r="Q106" i="21"/>
  <c r="M107" i="21"/>
  <c r="O107" i="21"/>
  <c r="Q107" i="21"/>
  <c r="M108" i="21"/>
  <c r="O108" i="21"/>
  <c r="Q108" i="21"/>
  <c r="M109" i="21"/>
  <c r="O109" i="21"/>
  <c r="Q109" i="21"/>
  <c r="M110" i="21"/>
  <c r="O110" i="21"/>
  <c r="Q110" i="21"/>
  <c r="M111" i="21"/>
  <c r="O111" i="21"/>
  <c r="Q111" i="21"/>
  <c r="M112" i="21"/>
  <c r="O112" i="21"/>
  <c r="Q112" i="21"/>
  <c r="M113" i="21"/>
  <c r="O113" i="21"/>
  <c r="Q113" i="21"/>
  <c r="M114" i="21"/>
  <c r="O114" i="21"/>
  <c r="Q114" i="21"/>
  <c r="M115" i="21"/>
  <c r="O115" i="21"/>
  <c r="Q115" i="21"/>
  <c r="Q116" i="21"/>
  <c r="M117" i="21"/>
  <c r="O117" i="21"/>
  <c r="Q117" i="21"/>
  <c r="M118" i="21"/>
  <c r="O118" i="21"/>
  <c r="Q118" i="21"/>
  <c r="M119" i="21"/>
  <c r="O119" i="21"/>
  <c r="Q119" i="21"/>
  <c r="M120" i="21"/>
  <c r="O120" i="21"/>
  <c r="Q120" i="21"/>
  <c r="M121" i="21"/>
  <c r="O121" i="21"/>
  <c r="Q121" i="21"/>
  <c r="M122" i="21"/>
  <c r="O122" i="21"/>
  <c r="Q122" i="21"/>
  <c r="M123" i="21"/>
  <c r="O123" i="21"/>
  <c r="Q123" i="21"/>
  <c r="M124" i="21"/>
  <c r="O124" i="21"/>
  <c r="Q124" i="21"/>
  <c r="M125" i="21"/>
  <c r="O125" i="21"/>
  <c r="Q125" i="21"/>
  <c r="M126" i="21"/>
  <c r="O126" i="21"/>
  <c r="Q126" i="21"/>
  <c r="M127" i="21"/>
  <c r="O127" i="21"/>
  <c r="Q127" i="21"/>
  <c r="M128" i="21"/>
  <c r="O128" i="21"/>
  <c r="Q128" i="21"/>
  <c r="M129" i="21"/>
  <c r="O129" i="21"/>
  <c r="Q129" i="21"/>
  <c r="M130" i="21"/>
  <c r="O130" i="21"/>
  <c r="Q130" i="21"/>
  <c r="M131" i="21"/>
  <c r="O131" i="21"/>
  <c r="Q131" i="21"/>
  <c r="M132" i="21"/>
  <c r="O132" i="21"/>
  <c r="Q132" i="21"/>
  <c r="M133" i="21"/>
  <c r="O133" i="21"/>
  <c r="Q133" i="21"/>
  <c r="M134" i="21"/>
  <c r="O134" i="21"/>
  <c r="Q134" i="21"/>
  <c r="M135" i="21"/>
  <c r="O135" i="21"/>
  <c r="Q135" i="21"/>
  <c r="M136" i="21"/>
  <c r="O136" i="21"/>
  <c r="Q136" i="21"/>
  <c r="M137" i="21"/>
  <c r="O137" i="21"/>
  <c r="Q137" i="21"/>
  <c r="M138" i="21"/>
  <c r="O138" i="21"/>
  <c r="Q138" i="21"/>
  <c r="M139" i="21"/>
  <c r="O139" i="21"/>
  <c r="Q139" i="21"/>
  <c r="M140" i="21"/>
  <c r="O140" i="21"/>
  <c r="Q140" i="21"/>
  <c r="R116" i="21" l="1"/>
  <c r="S116" i="21" s="1"/>
  <c r="R83" i="21"/>
  <c r="S83" i="21" s="1"/>
  <c r="R70" i="21"/>
  <c r="S70" i="21" s="1"/>
  <c r="R144" i="21"/>
  <c r="S144" i="21" s="1"/>
  <c r="R148" i="21"/>
  <c r="S148" i="21" s="1"/>
  <c r="R88" i="21"/>
  <c r="S88" i="21" s="1"/>
  <c r="R143" i="21"/>
  <c r="S143" i="21" s="1"/>
  <c r="R147" i="21"/>
  <c r="S147" i="21" s="1"/>
  <c r="R142" i="21"/>
  <c r="S142" i="21" s="1"/>
  <c r="R146" i="21"/>
  <c r="S146" i="21" s="1"/>
  <c r="R86" i="21"/>
  <c r="S86" i="21" s="1"/>
  <c r="R90" i="21"/>
  <c r="S90" i="21" s="1"/>
  <c r="R141" i="21"/>
  <c r="S141" i="21" s="1"/>
  <c r="R145" i="21"/>
  <c r="S145" i="21" s="1"/>
  <c r="R84" i="21"/>
  <c r="S84" i="21" s="1"/>
  <c r="R91" i="21"/>
  <c r="S91" i="21" s="1"/>
  <c r="R87" i="21"/>
  <c r="S87" i="21" s="1"/>
  <c r="R132" i="21"/>
  <c r="S132" i="21" s="1"/>
  <c r="R130" i="21"/>
  <c r="S130" i="21" s="1"/>
  <c r="R126" i="21"/>
  <c r="S126" i="21" s="1"/>
  <c r="R122" i="21"/>
  <c r="S122" i="21" s="1"/>
  <c r="R118" i="21"/>
  <c r="S118" i="21" s="1"/>
  <c r="R140" i="21"/>
  <c r="S140" i="21" s="1"/>
  <c r="R136" i="21"/>
  <c r="S136" i="21" s="1"/>
  <c r="R97" i="21"/>
  <c r="S97" i="21" s="1"/>
  <c r="R108" i="21"/>
  <c r="S108" i="21" s="1"/>
  <c r="R100" i="21"/>
  <c r="S100" i="21" s="1"/>
  <c r="R98" i="21"/>
  <c r="S98" i="21" s="1"/>
  <c r="R94" i="21"/>
  <c r="S94" i="21" s="1"/>
  <c r="R112" i="21"/>
  <c r="R109" i="21"/>
  <c r="S109" i="21" s="1"/>
  <c r="R101" i="21"/>
  <c r="S101" i="21" s="1"/>
  <c r="R134" i="21"/>
  <c r="S134" i="21" s="1"/>
  <c r="R128" i="21"/>
  <c r="R124" i="21"/>
  <c r="S124" i="21" s="1"/>
  <c r="R120" i="21"/>
  <c r="R117" i="21"/>
  <c r="S117" i="21" s="1"/>
  <c r="R111" i="21"/>
  <c r="S111" i="21" s="1"/>
  <c r="R107" i="21"/>
  <c r="S107" i="21" s="1"/>
  <c r="R103" i="21"/>
  <c r="R99" i="21"/>
  <c r="R96" i="21"/>
  <c r="R138" i="21"/>
  <c r="S138" i="21" s="1"/>
  <c r="R131" i="21"/>
  <c r="S131" i="21" s="1"/>
  <c r="R102" i="21"/>
  <c r="S102" i="21" s="1"/>
  <c r="R95" i="21"/>
  <c r="S95" i="21" s="1"/>
  <c r="R125" i="21"/>
  <c r="S125" i="21" s="1"/>
  <c r="R114" i="21"/>
  <c r="S114" i="21" s="1"/>
  <c r="R110" i="21"/>
  <c r="R105" i="21"/>
  <c r="R139" i="21"/>
  <c r="R119" i="21"/>
  <c r="R137" i="21"/>
  <c r="R129" i="21"/>
  <c r="R121" i="21"/>
  <c r="R113" i="21"/>
  <c r="R104" i="21"/>
  <c r="R127" i="21"/>
  <c r="R135" i="21"/>
  <c r="R133" i="21"/>
  <c r="R123" i="21"/>
  <c r="R115" i="21"/>
  <c r="R106" i="21"/>
  <c r="R93" i="21"/>
  <c r="Q77" i="21"/>
  <c r="O77" i="21"/>
  <c r="M77" i="21"/>
  <c r="Q92" i="21"/>
  <c r="O92" i="21"/>
  <c r="M92" i="21"/>
  <c r="AL74" i="21"/>
  <c r="AK74" i="21"/>
  <c r="AJ74" i="21"/>
  <c r="AI74" i="21"/>
  <c r="AL73" i="21"/>
  <c r="AK73" i="21"/>
  <c r="AJ73" i="21"/>
  <c r="AI73" i="21"/>
  <c r="AL72" i="21"/>
  <c r="AK72" i="21"/>
  <c r="AJ72" i="21"/>
  <c r="AI72" i="21"/>
  <c r="AL71" i="21"/>
  <c r="AK71" i="21"/>
  <c r="AJ71" i="21"/>
  <c r="AI71" i="21"/>
  <c r="AL69" i="21"/>
  <c r="AK69" i="21"/>
  <c r="AJ69" i="21"/>
  <c r="AI69" i="21"/>
  <c r="AL68" i="21"/>
  <c r="AK68" i="21"/>
  <c r="AJ68" i="21"/>
  <c r="AI68" i="21"/>
  <c r="AL67" i="21"/>
  <c r="AK67" i="21"/>
  <c r="AJ67" i="21"/>
  <c r="AI67" i="21"/>
  <c r="AL60" i="21"/>
  <c r="AK60" i="21"/>
  <c r="AJ60" i="21"/>
  <c r="AI60" i="21"/>
  <c r="AL59" i="21"/>
  <c r="AK59" i="21"/>
  <c r="AJ59" i="21"/>
  <c r="AI59" i="21"/>
  <c r="AL55" i="21"/>
  <c r="AK55" i="21"/>
  <c r="AJ55" i="21"/>
  <c r="AI55" i="21"/>
  <c r="AL54" i="21"/>
  <c r="AK54" i="21"/>
  <c r="AJ54" i="21"/>
  <c r="AI54" i="21"/>
  <c r="AL53" i="21"/>
  <c r="AK53" i="21"/>
  <c r="AJ53" i="21"/>
  <c r="AI53" i="21"/>
  <c r="Q27" i="21"/>
  <c r="O27" i="21"/>
  <c r="M27" i="21"/>
  <c r="Q26" i="21"/>
  <c r="O26" i="21"/>
  <c r="M26" i="21"/>
  <c r="Q25" i="21"/>
  <c r="O25" i="21"/>
  <c r="M25" i="21"/>
  <c r="Q20" i="21"/>
  <c r="Q21" i="21"/>
  <c r="Q22" i="21"/>
  <c r="Q24" i="21"/>
  <c r="O20" i="21"/>
  <c r="O21" i="21"/>
  <c r="O22" i="21"/>
  <c r="O24" i="21"/>
  <c r="M20" i="21"/>
  <c r="M21" i="21"/>
  <c r="M22" i="21"/>
  <c r="M24" i="21"/>
  <c r="AL89" i="21"/>
  <c r="AK89" i="21"/>
  <c r="AJ89" i="21"/>
  <c r="AI89" i="21"/>
  <c r="Q89" i="21"/>
  <c r="O89" i="21"/>
  <c r="M89" i="21"/>
  <c r="AL85" i="21"/>
  <c r="AK85" i="21"/>
  <c r="AJ85" i="21"/>
  <c r="AI85" i="21"/>
  <c r="Q85" i="21"/>
  <c r="O85" i="21"/>
  <c r="M85" i="21"/>
  <c r="AL82" i="21"/>
  <c r="AK82" i="21"/>
  <c r="AJ82" i="21"/>
  <c r="AI82" i="21"/>
  <c r="Q82" i="21"/>
  <c r="O82" i="21"/>
  <c r="M82" i="21"/>
  <c r="AL81" i="21"/>
  <c r="AK81" i="21"/>
  <c r="AJ81" i="21"/>
  <c r="AI81" i="21"/>
  <c r="Q81" i="21"/>
  <c r="O81" i="21"/>
  <c r="M81" i="21"/>
  <c r="AL80" i="21"/>
  <c r="AK80" i="21"/>
  <c r="AJ80" i="21"/>
  <c r="AI80" i="21"/>
  <c r="Q80" i="21"/>
  <c r="O80" i="21"/>
  <c r="M80" i="21"/>
  <c r="AL79" i="21"/>
  <c r="AK79" i="21"/>
  <c r="AJ79" i="21"/>
  <c r="AI79" i="21"/>
  <c r="Q79" i="21"/>
  <c r="O79" i="21"/>
  <c r="M79" i="21"/>
  <c r="AL78" i="21"/>
  <c r="AK78" i="21"/>
  <c r="AJ78" i="21"/>
  <c r="AI78" i="21"/>
  <c r="Q78" i="21"/>
  <c r="O78" i="21"/>
  <c r="M78" i="21"/>
  <c r="R21" i="21" l="1"/>
  <c r="S21" i="21" s="1"/>
  <c r="S110" i="21"/>
  <c r="S112" i="21"/>
  <c r="S103" i="21"/>
  <c r="S120" i="21"/>
  <c r="S128" i="21"/>
  <c r="S99" i="21"/>
  <c r="S96" i="21"/>
  <c r="S105" i="21"/>
  <c r="S121" i="21"/>
  <c r="S93" i="21"/>
  <c r="S106" i="21"/>
  <c r="S123" i="21"/>
  <c r="S133" i="21"/>
  <c r="S137" i="21"/>
  <c r="S115" i="21"/>
  <c r="S104" i="21"/>
  <c r="S135" i="21"/>
  <c r="S127" i="21"/>
  <c r="S113" i="21"/>
  <c r="S129" i="21"/>
  <c r="S119" i="21"/>
  <c r="S139" i="21"/>
  <c r="R77" i="21"/>
  <c r="S77" i="21" s="1"/>
  <c r="R92" i="21"/>
  <c r="S92" i="21" s="1"/>
  <c r="R25" i="21"/>
  <c r="S25" i="21" s="1"/>
  <c r="R22" i="21"/>
  <c r="S22" i="21" s="1"/>
  <c r="R24" i="21"/>
  <c r="S24" i="21" s="1"/>
  <c r="R20" i="21"/>
  <c r="S20" i="21" s="1"/>
  <c r="R27" i="21"/>
  <c r="S27" i="21" s="1"/>
  <c r="R26" i="21"/>
  <c r="S26" i="21" s="1"/>
  <c r="R81" i="21"/>
  <c r="S81" i="21" s="1"/>
  <c r="R79" i="21"/>
  <c r="S79" i="21" s="1"/>
  <c r="R85" i="21"/>
  <c r="S85" i="21" s="1"/>
  <c r="R78" i="21"/>
  <c r="S78" i="21" s="1"/>
  <c r="R80" i="21"/>
  <c r="S80" i="21" s="1"/>
  <c r="R82" i="21"/>
  <c r="S82" i="21" s="1"/>
  <c r="R89" i="21"/>
  <c r="S89" i="21" s="1"/>
  <c r="Q59" i="21"/>
  <c r="O59" i="21"/>
  <c r="M59" i="21"/>
  <c r="R59" i="21" l="1"/>
  <c r="S59" i="21" s="1"/>
  <c r="O30" i="21" l="1"/>
  <c r="O31" i="21"/>
  <c r="O32" i="21"/>
  <c r="O33" i="21"/>
  <c r="O34" i="21"/>
  <c r="O35" i="21"/>
  <c r="O36" i="21"/>
  <c r="O37" i="21"/>
  <c r="O38" i="21"/>
  <c r="O39" i="21"/>
  <c r="O40" i="21"/>
  <c r="O41" i="21"/>
  <c r="O42" i="21"/>
  <c r="O43" i="21"/>
  <c r="O44" i="21"/>
  <c r="O45" i="21"/>
  <c r="O46" i="21"/>
  <c r="O47" i="21"/>
  <c r="O48" i="21"/>
  <c r="O49" i="21"/>
  <c r="O50" i="21"/>
  <c r="O51" i="21"/>
  <c r="O52" i="21"/>
  <c r="O53" i="21"/>
  <c r="O54" i="21"/>
  <c r="O55" i="21"/>
  <c r="M30" i="21"/>
  <c r="M31" i="21"/>
  <c r="M32" i="21"/>
  <c r="M33" i="21"/>
  <c r="M34" i="21"/>
  <c r="M35" i="21"/>
  <c r="M36" i="21"/>
  <c r="M37" i="21"/>
  <c r="M38" i="21"/>
  <c r="M39" i="21"/>
  <c r="M40" i="21"/>
  <c r="M41" i="21"/>
  <c r="M42" i="21"/>
  <c r="M43" i="21"/>
  <c r="M44" i="21"/>
  <c r="M45" i="21"/>
  <c r="M46" i="21"/>
  <c r="M47" i="21"/>
  <c r="M48" i="21"/>
  <c r="M49" i="21"/>
  <c r="M50" i="21"/>
  <c r="M51" i="21"/>
  <c r="M52" i="21"/>
  <c r="M53" i="21"/>
  <c r="M54" i="21"/>
  <c r="M55" i="21"/>
  <c r="AI8" i="21" l="1"/>
  <c r="AJ8" i="21"/>
  <c r="AK8" i="21"/>
  <c r="AL8" i="21"/>
  <c r="AI28" i="21"/>
  <c r="AJ28" i="21"/>
  <c r="AK28" i="21"/>
  <c r="AL28" i="21"/>
  <c r="AI30" i="21"/>
  <c r="AJ30" i="21"/>
  <c r="AK30" i="21"/>
  <c r="AL30" i="21"/>
  <c r="AI31" i="21"/>
  <c r="AJ31" i="21"/>
  <c r="AK31" i="21"/>
  <c r="AL31" i="21"/>
  <c r="AI32" i="21"/>
  <c r="AJ32" i="21"/>
  <c r="AK32" i="21"/>
  <c r="AL32" i="21"/>
  <c r="Q76" i="21" l="1"/>
  <c r="O76" i="21"/>
  <c r="M76" i="21"/>
  <c r="Q75" i="21"/>
  <c r="O75" i="21"/>
  <c r="M75" i="21"/>
  <c r="Q74" i="21"/>
  <c r="O74" i="21"/>
  <c r="M74" i="21"/>
  <c r="Q73" i="21"/>
  <c r="O73" i="21"/>
  <c r="M73" i="21"/>
  <c r="Q72" i="21"/>
  <c r="O72" i="21"/>
  <c r="M72" i="21"/>
  <c r="Q71" i="21"/>
  <c r="O71" i="21"/>
  <c r="M71" i="21"/>
  <c r="Q69" i="21"/>
  <c r="O69" i="21"/>
  <c r="M69" i="21"/>
  <c r="Q68" i="21"/>
  <c r="O68" i="21"/>
  <c r="M68" i="21"/>
  <c r="Q67" i="21"/>
  <c r="O67" i="21"/>
  <c r="M67" i="21"/>
  <c r="Q60" i="21"/>
  <c r="O60" i="21"/>
  <c r="M60" i="21"/>
  <c r="Q55" i="21"/>
  <c r="R55" i="21" s="1"/>
  <c r="Q54" i="21"/>
  <c r="R54" i="21" s="1"/>
  <c r="Q53" i="21"/>
  <c r="R53" i="21" s="1"/>
  <c r="AL52" i="21"/>
  <c r="AK52" i="21"/>
  <c r="AJ52" i="21"/>
  <c r="AI52" i="21"/>
  <c r="Q52" i="21"/>
  <c r="R52" i="21" s="1"/>
  <c r="AL51" i="21"/>
  <c r="AK51" i="21"/>
  <c r="AJ51" i="21"/>
  <c r="AI51" i="21"/>
  <c r="Q51" i="21"/>
  <c r="R51" i="21" s="1"/>
  <c r="AL50" i="21"/>
  <c r="AK50" i="21"/>
  <c r="AJ50" i="21"/>
  <c r="AI50" i="21"/>
  <c r="Q50" i="21"/>
  <c r="R50" i="21" s="1"/>
  <c r="AL49" i="21"/>
  <c r="AK49" i="21"/>
  <c r="AJ49" i="21"/>
  <c r="AI49" i="21"/>
  <c r="Q49" i="21"/>
  <c r="R49" i="21" s="1"/>
  <c r="AL48" i="21"/>
  <c r="AK48" i="21"/>
  <c r="AJ48" i="21"/>
  <c r="AI48" i="21"/>
  <c r="Q48" i="21"/>
  <c r="R48" i="21" s="1"/>
  <c r="AL47" i="21"/>
  <c r="AK47" i="21"/>
  <c r="AJ47" i="21"/>
  <c r="AI47" i="21"/>
  <c r="Q47" i="21"/>
  <c r="R47" i="21" s="1"/>
  <c r="AL46" i="21"/>
  <c r="AK46" i="21"/>
  <c r="AJ46" i="21"/>
  <c r="AI46" i="21"/>
  <c r="Q46" i="21"/>
  <c r="R46" i="21" s="1"/>
  <c r="AL45" i="21"/>
  <c r="AK45" i="21"/>
  <c r="AJ45" i="21"/>
  <c r="AI45" i="21"/>
  <c r="Q45" i="21"/>
  <c r="R45" i="21" s="1"/>
  <c r="AL44" i="21"/>
  <c r="AK44" i="21"/>
  <c r="AJ44" i="21"/>
  <c r="AI44" i="21"/>
  <c r="Q44" i="21"/>
  <c r="R44" i="21" s="1"/>
  <c r="AL43" i="21"/>
  <c r="AK43" i="21"/>
  <c r="AJ43" i="21"/>
  <c r="AI43" i="21"/>
  <c r="Q43" i="21"/>
  <c r="R43" i="21" s="1"/>
  <c r="AL42" i="21"/>
  <c r="AK42" i="21"/>
  <c r="AJ42" i="21"/>
  <c r="AI42" i="21"/>
  <c r="Q42" i="21"/>
  <c r="R42" i="21" s="1"/>
  <c r="AL41" i="21"/>
  <c r="AK41" i="21"/>
  <c r="AJ41" i="21"/>
  <c r="AI41" i="21"/>
  <c r="Q41" i="21"/>
  <c r="R41" i="21" s="1"/>
  <c r="AL40" i="21"/>
  <c r="AK40" i="21"/>
  <c r="AJ40" i="21"/>
  <c r="AI40" i="21"/>
  <c r="Q40" i="21"/>
  <c r="R40" i="21" s="1"/>
  <c r="AL39" i="21"/>
  <c r="AK39" i="21"/>
  <c r="AJ39" i="21"/>
  <c r="AI39" i="21"/>
  <c r="Q39" i="21"/>
  <c r="R39" i="21" s="1"/>
  <c r="AL38" i="21"/>
  <c r="AK38" i="21"/>
  <c r="AJ38" i="21"/>
  <c r="AI38" i="21"/>
  <c r="Q38" i="21"/>
  <c r="R38" i="21" s="1"/>
  <c r="AL37" i="21"/>
  <c r="AK37" i="21"/>
  <c r="AJ37" i="21"/>
  <c r="AI37" i="21"/>
  <c r="Q37" i="21"/>
  <c r="R37" i="21" s="1"/>
  <c r="AL36" i="21"/>
  <c r="AK36" i="21"/>
  <c r="AJ36" i="21"/>
  <c r="AI36" i="21"/>
  <c r="Q36" i="21"/>
  <c r="R36" i="21" s="1"/>
  <c r="AL35" i="21"/>
  <c r="AK35" i="21"/>
  <c r="AJ35" i="21"/>
  <c r="AI35" i="21"/>
  <c r="Q35" i="21"/>
  <c r="R35" i="21" s="1"/>
  <c r="AL34" i="21"/>
  <c r="AK34" i="21"/>
  <c r="AJ34" i="21"/>
  <c r="AI34" i="21"/>
  <c r="Q34" i="21"/>
  <c r="R34" i="21" s="1"/>
  <c r="AL33" i="21"/>
  <c r="AK33" i="21"/>
  <c r="AJ33" i="21"/>
  <c r="AI33" i="21"/>
  <c r="Q33" i="21"/>
  <c r="R33" i="21" s="1"/>
  <c r="Q32" i="21"/>
  <c r="R32" i="21" s="1"/>
  <c r="Q31" i="21"/>
  <c r="R31" i="21" s="1"/>
  <c r="Q30" i="21"/>
  <c r="R30" i="21" s="1"/>
  <c r="Q29" i="21"/>
  <c r="O29" i="21"/>
  <c r="Q28" i="21"/>
  <c r="O28" i="21"/>
  <c r="M28" i="21"/>
  <c r="Q19" i="21"/>
  <c r="O19" i="21"/>
  <c r="M19" i="21"/>
  <c r="Q18" i="21"/>
  <c r="O18" i="21"/>
  <c r="M18" i="21"/>
  <c r="Q17" i="21"/>
  <c r="O17" i="21"/>
  <c r="M17" i="21"/>
  <c r="Q16" i="21"/>
  <c r="O16" i="21"/>
  <c r="M16" i="21"/>
  <c r="Q15" i="21"/>
  <c r="O15" i="21"/>
  <c r="M15" i="21"/>
  <c r="Q14" i="21"/>
  <c r="O14" i="21"/>
  <c r="M14" i="21"/>
  <c r="Q13" i="21"/>
  <c r="O13" i="21"/>
  <c r="M13" i="21"/>
  <c r="Q12" i="21"/>
  <c r="O12" i="21"/>
  <c r="M12" i="21"/>
  <c r="Q11" i="21"/>
  <c r="O11" i="21"/>
  <c r="M11" i="21"/>
  <c r="Q10" i="21"/>
  <c r="O10" i="21"/>
  <c r="M10" i="21"/>
  <c r="Q9" i="21"/>
  <c r="O9" i="21"/>
  <c r="M9" i="21"/>
  <c r="Q8" i="21"/>
  <c r="O8" i="21"/>
  <c r="M8" i="21"/>
  <c r="S33" i="21" l="1"/>
  <c r="R29" i="21"/>
  <c r="S29" i="21" s="1"/>
  <c r="S41" i="21"/>
  <c r="S45" i="21"/>
  <c r="R74" i="21"/>
  <c r="S74" i="21" s="1"/>
  <c r="S37" i="21"/>
  <c r="S44" i="21"/>
  <c r="R69" i="21"/>
  <c r="S69" i="21" s="1"/>
  <c r="R73" i="21"/>
  <c r="S35" i="21"/>
  <c r="S31" i="21"/>
  <c r="S34" i="21"/>
  <c r="S43" i="21"/>
  <c r="S49" i="21"/>
  <c r="R72" i="21"/>
  <c r="S72" i="21" s="1"/>
  <c r="R76" i="21"/>
  <c r="S76" i="21" s="1"/>
  <c r="S39" i="21"/>
  <c r="S47" i="21"/>
  <c r="S54" i="21"/>
  <c r="R67" i="21"/>
  <c r="R71" i="21"/>
  <c r="S71" i="21" s="1"/>
  <c r="R75" i="21"/>
  <c r="R16" i="21"/>
  <c r="R17" i="21"/>
  <c r="S17" i="21" s="1"/>
  <c r="S40" i="21"/>
  <c r="S50" i="21"/>
  <c r="S52" i="21"/>
  <c r="R12" i="21"/>
  <c r="S30" i="21"/>
  <c r="S38" i="21"/>
  <c r="R8" i="21"/>
  <c r="S8" i="21" s="1"/>
  <c r="R9" i="21"/>
  <c r="S9" i="21" s="1"/>
  <c r="R13" i="21"/>
  <c r="S13" i="21" s="1"/>
  <c r="R19" i="21"/>
  <c r="S19" i="21" s="1"/>
  <c r="R28" i="21"/>
  <c r="S28" i="21" s="1"/>
  <c r="R15" i="21"/>
  <c r="S15" i="21" s="1"/>
  <c r="R18" i="21"/>
  <c r="R10" i="21"/>
  <c r="R11" i="21"/>
  <c r="R14" i="21"/>
  <c r="S36" i="21"/>
  <c r="R60" i="21"/>
  <c r="R68" i="21"/>
  <c r="S75" i="21" l="1"/>
  <c r="S51" i="21"/>
  <c r="S46" i="21"/>
  <c r="S53" i="21"/>
  <c r="S32" i="21"/>
  <c r="S42" i="21"/>
  <c r="S67" i="21"/>
  <c r="S73" i="21"/>
  <c r="S12" i="21"/>
  <c r="S18" i="21"/>
  <c r="S48" i="21"/>
  <c r="S16" i="21"/>
  <c r="S60" i="21"/>
  <c r="S14" i="21"/>
  <c r="S11" i="21"/>
  <c r="S55" i="21"/>
  <c r="S10" i="21"/>
  <c r="S68"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Liliana Pineda Aponte</author>
  </authors>
  <commentList>
    <comment ref="D176" authorId="0" shapeId="0" xr:uid="{06D12D01-B964-4EA9-AAE4-BB26D50B7A67}">
      <text>
        <r>
          <rPr>
            <sz val="11"/>
            <color theme="1"/>
            <rFont val="Calibri"/>
            <family val="2"/>
            <scheme val="minor"/>
          </rPr>
          <t>Liliana Pineda Aponte:
fARIDE</t>
        </r>
      </text>
    </comment>
    <comment ref="D269" authorId="0" shapeId="0" xr:uid="{B1344B99-2B4A-4DE1-BFB3-BC95E0317D4A}">
      <text>
        <r>
          <rPr>
            <sz val="11"/>
            <color theme="1"/>
            <rFont val="Calibri"/>
            <family val="2"/>
            <scheme val="minor"/>
          </rPr>
          <t>Liliana Pineda Aponte:
Omar</t>
        </r>
      </text>
    </comment>
    <comment ref="D272" authorId="0" shapeId="0" xr:uid="{F06536C5-C301-4B53-A6B1-3B38B4647640}">
      <text>
        <r>
          <rPr>
            <sz val="11"/>
            <color theme="1"/>
            <rFont val="Calibri"/>
            <family val="2"/>
            <scheme val="minor"/>
          </rPr>
          <t xml:space="preserve">Liliana Pineda Aponte:
omar
</t>
        </r>
      </text>
    </comment>
    <comment ref="D274" authorId="0" shapeId="0" xr:uid="{4066441C-2CB2-4061-9A9F-5C4A58A6C568}">
      <text>
        <r>
          <rPr>
            <sz val="11"/>
            <color theme="1"/>
            <rFont val="Calibri"/>
            <family val="2"/>
            <scheme val="minor"/>
          </rPr>
          <t xml:space="preserve">Liliana Pineda Aponte:
omar
</t>
        </r>
      </text>
    </comment>
    <comment ref="D277" authorId="0" shapeId="0" xr:uid="{EFD0A272-0EC5-4CD5-96E8-569BC3485EB7}">
      <text>
        <r>
          <rPr>
            <sz val="11"/>
            <color theme="1"/>
            <rFont val="Calibri"/>
            <family val="2"/>
            <scheme val="minor"/>
          </rPr>
          <t>Liliana Pineda Aponte:
omar</t>
        </r>
      </text>
    </comment>
    <comment ref="H303" authorId="0" shapeId="0" xr:uid="{77D54007-176C-4D92-A473-7D5C3E483A9B}">
      <text>
        <r>
          <rPr>
            <sz val="11"/>
            <color theme="1"/>
            <rFont val="Calibri"/>
            <family val="2"/>
            <scheme val="minor"/>
          </rPr>
          <t>Liliana Pineda Aponte:
revisar con Lida</t>
        </r>
      </text>
    </comment>
    <comment ref="D359" authorId="0" shapeId="0" xr:uid="{429C33CA-817D-4100-BD54-C6554322CF48}">
      <text>
        <r>
          <rPr>
            <sz val="11"/>
            <color theme="1"/>
            <rFont val="Calibri"/>
            <family val="2"/>
            <scheme val="minor"/>
          </rPr>
          <t xml:space="preserve">Liliana Pineda Aponte:
pasar a oidt
</t>
        </r>
      </text>
    </comment>
    <comment ref="H535" authorId="0" shapeId="0" xr:uid="{C3CA95A8-ECFD-4495-A365-FFB97DD0B8F3}">
      <text>
        <r>
          <rPr>
            <sz val="11"/>
            <color theme="1"/>
            <rFont val="Calibri"/>
            <family val="2"/>
            <scheme val="minor"/>
          </rPr>
          <t>Liliana Pineda Apontecambiar por responsable de laboratorio</t>
        </r>
      </text>
    </comment>
    <comment ref="I535" authorId="0" shapeId="0" xr:uid="{FA5C66D4-3EA3-45F6-87DC-1106F037AC05}">
      <text>
        <r>
          <rPr>
            <sz val="11"/>
            <color theme="1"/>
            <rFont val="Calibri"/>
            <family val="2"/>
            <scheme val="minor"/>
          </rPr>
          <t>Liliana Pineda Apontecambiar por responsable de laboratorio</t>
        </r>
      </text>
    </comment>
    <comment ref="H537" authorId="0" shapeId="0" xr:uid="{ECFF5710-43BB-4423-8821-50A18F19493B}">
      <text>
        <r>
          <rPr>
            <sz val="11"/>
            <color theme="1"/>
            <rFont val="Calibri"/>
            <family val="2"/>
            <scheme val="minor"/>
          </rPr>
          <t>Liliana Pineda Apontecambiar por responsable de laboratorio</t>
        </r>
      </text>
    </comment>
    <comment ref="H539" authorId="0" shapeId="0" xr:uid="{10BF5ECD-2303-402E-A4C1-7156B963A1DC}">
      <text>
        <r>
          <rPr>
            <sz val="11"/>
            <color theme="1"/>
            <rFont val="Calibri"/>
            <family val="2"/>
            <scheme val="minor"/>
          </rPr>
          <t>Liliana Pineda Apontecambiar por responsable de laboratorio</t>
        </r>
      </text>
    </comment>
    <comment ref="H541" authorId="0" shapeId="0" xr:uid="{95454B08-0EE9-47FA-98A9-98F23DD02F30}">
      <text>
        <r>
          <rPr>
            <sz val="11"/>
            <color theme="1"/>
            <rFont val="Calibri"/>
            <family val="2"/>
            <scheme val="minor"/>
          </rPr>
          <t>Liliana Pineda Apontecambiar por responsable de laboratorio</t>
        </r>
      </text>
    </comment>
    <comment ref="H543" authorId="0" shapeId="0" xr:uid="{69EC71F2-2139-4303-8D92-43631BC0FD5C}">
      <text>
        <r>
          <rPr>
            <sz val="11"/>
            <color theme="1"/>
            <rFont val="Calibri"/>
            <family val="2"/>
            <scheme val="minor"/>
          </rPr>
          <t>Liliana Pineda Apontecambiar por responsable de laboratorio</t>
        </r>
      </text>
    </comment>
    <comment ref="H545" authorId="0" shapeId="0" xr:uid="{A39DA3BE-7E64-4A13-97B8-0C11317213FF}">
      <text>
        <r>
          <rPr>
            <sz val="11"/>
            <color theme="1"/>
            <rFont val="Calibri"/>
            <family val="2"/>
            <scheme val="minor"/>
          </rPr>
          <t>Liliana Pineda Apontecambiar por responsable de laboratorio</t>
        </r>
      </text>
    </comment>
    <comment ref="I566" authorId="0" shapeId="0" xr:uid="{C066F301-1B1E-4E03-91EA-80EE37D26D7B}">
      <text>
        <r>
          <rPr>
            <sz val="11"/>
            <color theme="1"/>
            <rFont val="Calibri"/>
            <family val="2"/>
            <scheme val="minor"/>
          </rPr>
          <t>Liliana Pineda Apontecambiar por responsable de laboratorio</t>
        </r>
      </text>
    </comment>
    <comment ref="I602" authorId="0" shapeId="0" xr:uid="{45A40734-10A9-47C8-9F31-40E271BE2014}">
      <text>
        <r>
          <rPr>
            <sz val="11"/>
            <color theme="1"/>
            <rFont val="Calibri"/>
            <family val="2"/>
            <scheme val="minor"/>
          </rPr>
          <t>Liliana Pineda Aponte:
coordinador</t>
        </r>
      </text>
    </comment>
  </commentList>
</comments>
</file>

<file path=xl/sharedStrings.xml><?xml version="1.0" encoding="utf-8"?>
<sst xmlns="http://schemas.openxmlformats.org/spreadsheetml/2006/main" count="13336" uniqueCount="1762">
  <si>
    <t>Fecha de actualización</t>
  </si>
  <si>
    <t>Código: E-05-F-005</t>
  </si>
  <si>
    <t>MATRIZ DE ACTIVOS DE INFORMACION</t>
  </si>
  <si>
    <t>Versión: 3</t>
  </si>
  <si>
    <t>Página: Ver pie de Pàg</t>
  </si>
  <si>
    <t>IDENTIFICACIÓN DE ACTIVOS DE INFORMACIÓN</t>
  </si>
  <si>
    <t>VALORACIÓN DEL ACTIVO</t>
  </si>
  <si>
    <t>PROTECCIÓN DE DATOS PERSONALES</t>
  </si>
  <si>
    <t>ALINEACIÓN LEY DE TRANSPARENCIA Y ACCESO A LA INFORMACIÓN (Aplica para los activos de tipo "Datos / Información" y "Bases de datos"</t>
  </si>
  <si>
    <t>Id. Activo</t>
  </si>
  <si>
    <t>AREA</t>
  </si>
  <si>
    <t>PROCESO</t>
  </si>
  <si>
    <t xml:space="preserve">NOMBRE O CATEGORIA DEL ACTIVO </t>
  </si>
  <si>
    <t>DESCRIPCIÓN DEL ACTIVO 
(Funcionalidad)</t>
  </si>
  <si>
    <t>Estado del Activo</t>
  </si>
  <si>
    <t>USUARIO DEL ACTIVO</t>
  </si>
  <si>
    <t>DUEÑO DEL ACTIVO</t>
  </si>
  <si>
    <t>CUSTODIO</t>
  </si>
  <si>
    <t>CLASE DEL ACTIVO</t>
  </si>
  <si>
    <t>TIPO DE ACTIVO</t>
  </si>
  <si>
    <t>CRITICIDAD RESPECTO A LA CONFIDENCIALIDAD</t>
  </si>
  <si>
    <t>Valor</t>
  </si>
  <si>
    <t>CRITICIDAD RESPECTO A LA INTEGRIDAD</t>
  </si>
  <si>
    <t>CRITICIDAD RESPECTO A LA DISPONIBILIDAD</t>
  </si>
  <si>
    <t>Valor total del Activo</t>
  </si>
  <si>
    <t xml:space="preserve">Criticidad del Activo (Calculada) </t>
  </si>
  <si>
    <t>OBSERVACIONES</t>
  </si>
  <si>
    <t>El activo almacena o solicita Datos personales?</t>
  </si>
  <si>
    <t>Los datos almacenados o requeridos son públicos?</t>
  </si>
  <si>
    <t>Los datos almacenados o requeridos son Privados?</t>
  </si>
  <si>
    <t>Los datos almacenados o requeridos son Semiprivados?</t>
  </si>
  <si>
    <t>Los datos almacenados o requeridos son Sensibles?</t>
  </si>
  <si>
    <t>Idioma</t>
  </si>
  <si>
    <t>Medio de conservación y/o soporte</t>
  </si>
  <si>
    <t>Formato visualización o consulta</t>
  </si>
  <si>
    <t>Información publicada o disponible</t>
  </si>
  <si>
    <t>Fecha de generación de la información</t>
  </si>
  <si>
    <t>Cargo responsable de la producción de la información</t>
  </si>
  <si>
    <t>Responsable de la producción de la información (digitado)</t>
  </si>
  <si>
    <t>¿Por qué es clasificada o reservada?
(según artículos 18 o 19 de Ley 1712).</t>
  </si>
  <si>
    <t>Fundamento normativo, constitucional o legal</t>
  </si>
  <si>
    <t>Fundamento jurídico de la excepción</t>
  </si>
  <si>
    <t>Descripción de condición legitima de la excepción</t>
  </si>
  <si>
    <t>Clasificación del activo de acuerdo con transparencia ley 1712</t>
  </si>
  <si>
    <t>Plazo de Clasificación o Reserva</t>
  </si>
  <si>
    <t>Clasificación o reserva total o parcial de la información</t>
  </si>
  <si>
    <t>Fecha de calificación</t>
  </si>
  <si>
    <t>Frecuencia de actualización</t>
  </si>
  <si>
    <t>Categoría lugares de consulta</t>
  </si>
  <si>
    <t>Detalle Lugar de Consulta</t>
  </si>
  <si>
    <t>#</t>
  </si>
  <si>
    <t>Seleccione área</t>
  </si>
  <si>
    <t>Diligencie el proceso al que pertenece el activo según el mapa de procesos de la entidad</t>
  </si>
  <si>
    <t xml:space="preserve">Nombre que lo identifique de manera precisa y a través del cual se identificará el activo de información. </t>
  </si>
  <si>
    <t>Describa el activo de información, según sus características, de manera clara e identificable para todos los miembros del proceso.  Si aplica, registre para los activos que corresponda, el código que tenga el activo de información en el Sistema de Gestíón de Calidad. (Ejs. Procedimiento, Formato, etc.)</t>
  </si>
  <si>
    <t>Registre el estado del activo de información en relación a si es Nuevo, Actualizado o Historico (ya no es vigente).</t>
  </si>
  <si>
    <t>Registre quien hace uso del activo de información, puede ser toda la entidad, grupos, direcciones, oficinas, etc.</t>
  </si>
  <si>
    <t>Registre cargo que actúa  como "dueño" o decide sobre el activo de información,  establece controles, lo modifica, crea, cambia, ajusta, elimina o transforma.</t>
  </si>
  <si>
    <t xml:space="preserve">Cargo que aplica los controles de acuerdo a lo definido por el dueño, en relación a: administración, almacenamiento, respaldo, accesos, permisos, etc. </t>
  </si>
  <si>
    <t>Establezca si el activo es primario o de soporte, dependiendo si participa en la misionalidad de la entidad o en los procesos de apoyo.</t>
  </si>
  <si>
    <t>Seleccione a que categoría pertenece el activo de información que ha registrado</t>
  </si>
  <si>
    <t>Seleccione una calificación para la confidencialidad de acuerdo a los criterios de la pestaña "calificación valoración"</t>
  </si>
  <si>
    <t>Seleccione una calificación para la integridad de acuerdo a los criterios de la pestaña "calificación valoración"</t>
  </si>
  <si>
    <t>Seleccione una calificación para la disponibilidad de acuerdo a los criterios de la pestaña "calificación valoración"</t>
  </si>
  <si>
    <t>Se diligencia automáticamente</t>
  </si>
  <si>
    <t>Registre observaciones sobre la calificación realizada en caso de ser requerido.</t>
  </si>
  <si>
    <t>Seleccione "Si" cuando el activo de información almacene, recolecte, procese, transporte o trate datos personales</t>
  </si>
  <si>
    <t>Ej. estado civil, profesión u oficio,  calidad de comerciante o de servidor público. (pueden estar en registros públicos, documentos públicos, gacetas y boletines oficiales y sentencias judiciales).</t>
  </si>
  <si>
    <t>Es el dato que por su naturaleza íntima o reservada sólo es relevante para el titular.</t>
  </si>
  <si>
    <t>Es el que no tiene naturaleza íntima, reservada, ni pública y cuyo conocimiento o divulgación puede interesar no sólo a su titular sino a cierto sector o grupo de personas o a la sociedad en general</t>
  </si>
  <si>
    <t>Pueden afectar la intimidad del Titular o generar  discriminació. (ej origen racial o étnico,  orientación política, creencias religiosas o filosóficas, pertenencia a sindicatos, organizaciones sociales, de derechos humanos o  partidos políticos, salud, vida sexual, y los datos biométricos).</t>
  </si>
  <si>
    <t>Seleccione en que idioma se encuentra la información del activo de información</t>
  </si>
  <si>
    <t>Seleccione de que manera se conserva el activo de información.</t>
  </si>
  <si>
    <t>Seleccione de que manera se suministra la información en caso de requerir una consulta.</t>
  </si>
  <si>
    <t xml:space="preserve">Seleccione en que estado se encuentra la información </t>
  </si>
  <si>
    <t>Seleccione la fecha a partir de la cual se genera la información del activo. (yyyy-mm-dd)</t>
  </si>
  <si>
    <t>Seleccione quien crea o define la información. En caso de que no sea un cargo o rol  seleccione "definido manualmente" para habilitar la columna siguiente:</t>
  </si>
  <si>
    <t xml:space="preserve">Registre de manera manual lo requerido en la columna anterior. Esta columna se activa en caso de haber seleccionado "definido manualmente" </t>
  </si>
  <si>
    <t>Seleccione la excepción por la cual la información no debe o no puede ser publica</t>
  </si>
  <si>
    <t>Registre una norma, ley, decreto, circulares, normativas y aspecto legal que sustenta la excepción.</t>
  </si>
  <si>
    <t>Se diligencia de manera automática según lo seleccionado como "Condición legitima de la excepción"</t>
  </si>
  <si>
    <t>Seleccione como se debe aplicar la reserva sobre la información del activo</t>
  </si>
  <si>
    <t>Registre la fecha yyyy-mm-dd  en la cual se realiza la clasificación de la información como reservada o clasificada</t>
  </si>
  <si>
    <t>Seleccione la periodicidad o el segmento de tiempo bajo el cual actualiza la información, de acuerdo a su naturaleza o a la normativa aplicable</t>
  </si>
  <si>
    <t>Seleccione donde a través de que mecanismo se puede consultar la información</t>
  </si>
  <si>
    <t>Registre URL, Nombres de aplicativos, lugares físicos, etc. asociados al lugar de consulta.</t>
  </si>
  <si>
    <t>OIDT</t>
  </si>
  <si>
    <t>Gestión de Tecnologías de la Información</t>
  </si>
  <si>
    <t>Copias de respaldo</t>
  </si>
  <si>
    <t>Copias de respaldo de servidores de datos y de servidores de aplicación.</t>
  </si>
  <si>
    <t>Actualizado</t>
  </si>
  <si>
    <t>Toda la entidad</t>
  </si>
  <si>
    <t xml:space="preserve">Profesional Especializado Código 2028 Grado 14 </t>
  </si>
  <si>
    <t>Primario</t>
  </si>
  <si>
    <t>DATOS / INFORMACIÓN [DI]</t>
  </si>
  <si>
    <t>Clasificada = Alta</t>
  </si>
  <si>
    <t>Alto</t>
  </si>
  <si>
    <t>Si</t>
  </si>
  <si>
    <t>Español - Ingles</t>
  </si>
  <si>
    <t>Electrónico (doc, txt,csv,pdf,jpg, pdf, video digital)</t>
  </si>
  <si>
    <t>Otro</t>
  </si>
  <si>
    <t>No publicado o No disponible</t>
  </si>
  <si>
    <t>Definido manualmente</t>
  </si>
  <si>
    <t>Areas usuarias</t>
  </si>
  <si>
    <t>Pone en riesgo la intimidad de las personas</t>
  </si>
  <si>
    <t>Ley 1581 datos personales</t>
  </si>
  <si>
    <t>Parcial</t>
  </si>
  <si>
    <t>Semanal</t>
  </si>
  <si>
    <t>Hibrido: Archivo Digital y Sistemas de Información</t>
  </si>
  <si>
    <t>Disco y cinta, resposan el datacenter</t>
  </si>
  <si>
    <t>SURDO</t>
  </si>
  <si>
    <t>Sistema Único de Radicación de Documentos</t>
  </si>
  <si>
    <t>Profesional Especializado Código 2028 Grado 18</t>
  </si>
  <si>
    <t>Soporte</t>
  </si>
  <si>
    <t>SERVICIOS [SI]</t>
  </si>
  <si>
    <t>Medio</t>
  </si>
  <si>
    <t>No</t>
  </si>
  <si>
    <t>SASM</t>
  </si>
  <si>
    <t>Sistema de Administración de Servicios Metrológicos</t>
  </si>
  <si>
    <t>Servicios en Línea</t>
  </si>
  <si>
    <t>Sistema de Atención de Servicios en Línea del INM</t>
  </si>
  <si>
    <t>Recaudos</t>
  </si>
  <si>
    <t>Sistema de Adminsitración de Recaudos por Servicios</t>
  </si>
  <si>
    <t>Intranet</t>
  </si>
  <si>
    <t>Intranet del INM</t>
  </si>
  <si>
    <t>Uso Interno = Medio</t>
  </si>
  <si>
    <t>Bajo</t>
  </si>
  <si>
    <t>SISEPM</t>
  </si>
  <si>
    <t>Sistema de Seguimiento de Planes de Mejoramiento</t>
  </si>
  <si>
    <t>Hoja de Vida Equipos</t>
  </si>
  <si>
    <t>Sistema para el registro y seguimiento de instrumentos metrológicos de la entidad</t>
  </si>
  <si>
    <t>Seguimiento Planes</t>
  </si>
  <si>
    <t>Sistema para el registro y seguimiento de planes institucionales y evaluaciones de desempeño</t>
  </si>
  <si>
    <t>Biblioteca Digital</t>
  </si>
  <si>
    <t>Biblioteca Digital (Estudios y acceso a bases de datos externas de Metrología).</t>
  </si>
  <si>
    <t>ZK</t>
  </si>
  <si>
    <t>Sistema de Control de Acceso Biométrico que genera datos para GTH</t>
  </si>
  <si>
    <t>Nuevo</t>
  </si>
  <si>
    <t>BPMetro</t>
  </si>
  <si>
    <t>Sistema de registro y seguimiento de solicitudes de servicios y pqrsd del INM</t>
  </si>
  <si>
    <t>elearning</t>
  </si>
  <si>
    <t>Aprendizaje, se tienen cursos de la subdirecciones de Quimica y Fisica</t>
  </si>
  <si>
    <t>SMF, SMQB</t>
  </si>
  <si>
    <t>Pública = Baja</t>
  </si>
  <si>
    <t>Encuestas on line</t>
  </si>
  <si>
    <t>Plataforma para la generacion de Encuestas del INM</t>
  </si>
  <si>
    <t>Hora legal</t>
  </si>
  <si>
    <t>Plataforma web para la publicacion de la Hora Legal
Servicio NTP de suministro de hota legal</t>
  </si>
  <si>
    <t>Toda la entidad y clientes</t>
  </si>
  <si>
    <t>Novasoft</t>
  </si>
  <si>
    <t>Software de inventarios</t>
  </si>
  <si>
    <t>Gestión administrativa</t>
  </si>
  <si>
    <t>zabix</t>
  </si>
  <si>
    <t>Muestra el monitoreo a la infraestructura del INM en terminos de Servidores (windows)</t>
  </si>
  <si>
    <t>SOFTWARE [SW]</t>
  </si>
  <si>
    <t>Módulo MinCIT</t>
  </si>
  <si>
    <t>Permitir el registro de elementos de inventario de la entidad</t>
  </si>
  <si>
    <t>Office 365</t>
  </si>
  <si>
    <t>Servicio en la nube de correo electrónico, chat y ofimatica y almacenamiento.</t>
  </si>
  <si>
    <t>Antimalware</t>
  </si>
  <si>
    <t>Software de antivirus</t>
  </si>
  <si>
    <t>Planta Telefónica</t>
  </si>
  <si>
    <t xml:space="preserve">Profesional Universitario Código 2044 Grado 03 </t>
  </si>
  <si>
    <t>HARDWARE [HW]</t>
  </si>
  <si>
    <t>Página WEB</t>
  </si>
  <si>
    <t>Página web del INM</t>
  </si>
  <si>
    <t>Colaboradores y clientes del INM.</t>
  </si>
  <si>
    <t>SW1-PISO1-OFIC</t>
  </si>
  <si>
    <t>Switches de telecomunicaciones. Piso 1</t>
  </si>
  <si>
    <t>SW2-PISO1-OFIC</t>
  </si>
  <si>
    <t>SW3-PISO1-OFIC</t>
  </si>
  <si>
    <t>SW1-PISO2-OFIC</t>
  </si>
  <si>
    <t>Switches de telecomunicaciones. Piso 2</t>
  </si>
  <si>
    <t>SW2-PISO2-OFIC</t>
  </si>
  <si>
    <t>SW3-PISO2-OFIC</t>
  </si>
  <si>
    <t>SW1-PISO2-LAB</t>
  </si>
  <si>
    <t>SW1-PISO3-OFIC</t>
  </si>
  <si>
    <t>Switches de telecomunicaciones. Piso 3</t>
  </si>
  <si>
    <t>SW2-PISO3-OFIC</t>
  </si>
  <si>
    <t>SW1-PISO3-LAB</t>
  </si>
  <si>
    <t>SW2-PISO3-LAB</t>
  </si>
  <si>
    <t>SW1-PISO3-LAB-HLC</t>
  </si>
  <si>
    <t>SW1-PISO4-LAB</t>
  </si>
  <si>
    <t>Switches de telecomunicaciones. Piso 4</t>
  </si>
  <si>
    <t>SW2-PISO4-LAB</t>
  </si>
  <si>
    <t>SW3-PISO4-LAB</t>
  </si>
  <si>
    <t>Forti AP</t>
  </si>
  <si>
    <t>Access point para Wifi de las instalaciones</t>
  </si>
  <si>
    <t>FortiWeb 400E</t>
  </si>
  <si>
    <t>WAF</t>
  </si>
  <si>
    <t>FortiGate 200E</t>
  </si>
  <si>
    <t>Firewall</t>
  </si>
  <si>
    <t>FortiDDos 200B</t>
  </si>
  <si>
    <t>Protección Ddos</t>
  </si>
  <si>
    <t>FortiSwitch 1024D</t>
  </si>
  <si>
    <t xml:space="preserve">Switch core </t>
  </si>
  <si>
    <t>FortiAnalyzer 200F</t>
  </si>
  <si>
    <t>Analizador de tráfico</t>
  </si>
  <si>
    <t>Unidad de cintas LTO6</t>
  </si>
  <si>
    <t>Unidad para sacar backups</t>
  </si>
  <si>
    <t>Cintas de backup</t>
  </si>
  <si>
    <t>Cintas donde se generan los backups</t>
  </si>
  <si>
    <t>Base de datos  BPMETRO</t>
  </si>
  <si>
    <t>Contratista(s) de tecnologias de la información</t>
  </si>
  <si>
    <t>BASES DE DATOS [BD]</t>
  </si>
  <si>
    <t>Español</t>
  </si>
  <si>
    <t>Usuarios internos INM</t>
  </si>
  <si>
    <t>Ley 1712 de 2014</t>
  </si>
  <si>
    <t>Diario</t>
  </si>
  <si>
    <t>Sistemas de información</t>
  </si>
  <si>
    <t>BPMETRO</t>
  </si>
  <si>
    <t>Isolucion</t>
  </si>
  <si>
    <t>Base de datos ISOLUCION</t>
  </si>
  <si>
    <t>ISOUCION</t>
  </si>
  <si>
    <t>KactusProduccion</t>
  </si>
  <si>
    <t>Base de datos  KACTUS</t>
  </si>
  <si>
    <t>KACTUS</t>
  </si>
  <si>
    <t>MetrologyProduccion</t>
  </si>
  <si>
    <t>Base de datos BPMETRO</t>
  </si>
  <si>
    <t>OpheliaSuite PROD</t>
  </si>
  <si>
    <t>Base de datos  BPMETRO 2</t>
  </si>
  <si>
    <t>Base de datos  SGDEA</t>
  </si>
  <si>
    <t>SGDEA</t>
  </si>
  <si>
    <t>Base de datos  OPHELIA</t>
  </si>
  <si>
    <t>OPHELIA</t>
  </si>
  <si>
    <t xml:space="preserve">OpheliaSuiteV2 </t>
  </si>
  <si>
    <t>OpheliaSuiteV2 BPM</t>
  </si>
  <si>
    <t>Base de datosBPMETRO</t>
  </si>
  <si>
    <t>MetroV2</t>
  </si>
  <si>
    <t>Base de datos SGDEA</t>
  </si>
  <si>
    <t>Base de datos SGDEA2</t>
  </si>
  <si>
    <t>BPMETRO_PROD</t>
  </si>
  <si>
    <t>Moodle</t>
  </si>
  <si>
    <t>Base  de datos  transferencia de conocimiento</t>
  </si>
  <si>
    <t>No existe excepción de acceso</t>
  </si>
  <si>
    <t>No Aplica</t>
  </si>
  <si>
    <t>MOODLE</t>
  </si>
  <si>
    <t>IPV6</t>
  </si>
  <si>
    <t>Base de datos IPV6</t>
  </si>
  <si>
    <t>CACTI</t>
  </si>
  <si>
    <t>servicios</t>
  </si>
  <si>
    <t>Base  de datos  aplicación Misional</t>
  </si>
  <si>
    <t>SERVICIOS</t>
  </si>
  <si>
    <t>Base  de datos SISEPM</t>
  </si>
  <si>
    <t>SSM</t>
  </si>
  <si>
    <t>Base  de datos SSM</t>
  </si>
  <si>
    <t>PROCESOS</t>
  </si>
  <si>
    <t xml:space="preserve">Intranet </t>
  </si>
  <si>
    <t>Base  de datos  Intranet</t>
  </si>
  <si>
    <t>INTRANET</t>
  </si>
  <si>
    <t xml:space="preserve"> BPMetro</t>
  </si>
  <si>
    <t>Base de datos  para BPM Metro</t>
  </si>
  <si>
    <t xml:space="preserve">Base de datos para  SGDA </t>
  </si>
  <si>
    <t>Datacenter</t>
  </si>
  <si>
    <t>Instalaciones donde están los servidores del INM</t>
  </si>
  <si>
    <t>Jefe de OIDT</t>
  </si>
  <si>
    <t>INSTALACIÓNES [IN]</t>
  </si>
  <si>
    <t>Radicación de documentación de entrada, salida e interna y funcionalidades de consulta y administración de gestión documental</t>
  </si>
  <si>
    <t>Validar</t>
  </si>
  <si>
    <t>Aplicación para soporte de los laboratorios del área de química</t>
  </si>
  <si>
    <t>120.85 DERECHOS DE PETICIÓN</t>
  </si>
  <si>
    <t>Derechos de petición del área</t>
  </si>
  <si>
    <t>Documento PDF</t>
  </si>
  <si>
    <t>Disponible a solicitud</t>
  </si>
  <si>
    <t>Por demanda</t>
  </si>
  <si>
    <t>120.135.1 Informes a otras entidades</t>
  </si>
  <si>
    <t>Estos documentos reflejan la elaboración, consolidación y presentación de informes
solicitados por otras entidades</t>
  </si>
  <si>
    <t>Archivos digitales (carpetas compartidas)</t>
  </si>
  <si>
    <t>Carpetas compartidas TRD</t>
  </si>
  <si>
    <t>120.135.9 Informes de desarrollo y mantenimiento de software</t>
  </si>
  <si>
    <t xml:space="preserve">
Son documentos que reflejan procesos que buscan garantizar la prestación del servicio de componentes de tecnología de la información mediante adquisición, desarrollo y mantenimiento de soluciones para requerimientos del usuario intern del INM</t>
  </si>
  <si>
    <t>120.135.11 Informes de Gestión</t>
  </si>
  <si>
    <t>Informes de gestión</t>
  </si>
  <si>
    <t>Trimestral</t>
  </si>
  <si>
    <t>120.135.12 Informes de mantenimiento de infraestructura tecnológica</t>
  </si>
  <si>
    <t>Informes de mantenimientos realizados en el INM</t>
  </si>
  <si>
    <t>Anual</t>
  </si>
  <si>
    <t>120.146.2 Instrumentos de gestión de Arquitectura de Gobierno y
Gestión de TI</t>
  </si>
  <si>
    <t>Esta documentación es esencial para el registro y control de las actividades relacionadas con el modelo gobierno y gestión de TI en relación con la Arquitectura Empresarial</t>
  </si>
  <si>
    <t>OIDT, OAP</t>
  </si>
  <si>
    <t>120.146.3 Instrumentos de gestión de Seguridad de la información_x000D_</t>
  </si>
  <si>
    <t>Son documentos que evidencian la gestión de actividades ejecutadas del Sistema de
Gestión de Seguridad de la Información</t>
  </si>
  <si>
    <t>Responsable seguridad de la información</t>
  </si>
  <si>
    <t>Compromete secretos comerciales, industriales, profesionales</t>
  </si>
  <si>
    <t>120.150.1 Inventario de activos de información</t>
  </si>
  <si>
    <t>Matriz de activos de información del INM</t>
  </si>
  <si>
    <t>120.150.3 Inventario de Componentes de Información_x000D_</t>
  </si>
  <si>
    <t>Catálogo de Componentes de  la Información
· Catálogo de Datos Maestros
· Catálogo de Metadatos
· Catálogo de Referencia</t>
  </si>
  <si>
    <t>Cuatrimestral</t>
  </si>
  <si>
    <t>Carpetas compartidas TRD
datosabiertos.gov.co</t>
  </si>
  <si>
    <t>120.150.3Inventario de los recursos disponibles en la gestión de TI</t>
  </si>
  <si>
    <t>Es el registro de inventario de la infraestructura tecnologica con la que cuenta el INM</t>
  </si>
  <si>
    <t>120.150.5 Inventario de los Servicios Prestados por TI</t>
  </si>
  <si>
    <t>Es el registro de inventario de los servicios que se prestan al usuario final</t>
  </si>
  <si>
    <t>120.195.15 Planes de seguridad de la información</t>
  </si>
  <si>
    <t xml:space="preserve">Planes anuales de seguridad de la información </t>
  </si>
  <si>
    <t>Publicada</t>
  </si>
  <si>
    <t>Carpetas compartidas TRD
www.inm.gov.co</t>
  </si>
  <si>
    <t>120.195.22 Planes de Tecnología de Riesgos y Seguridad de la Información</t>
  </si>
  <si>
    <t>Son documentos que evidencian la ejecución de actividades programadas en el plan.</t>
  </si>
  <si>
    <t>120.195.23 Planes Estratégicos de Tecnología de la Información</t>
  </si>
  <si>
    <t>Son documentos que evidencian la ejecución de actividades programadas en el PETI</t>
  </si>
  <si>
    <t>Equipos de cómputo de usuario final</t>
  </si>
  <si>
    <t>Equipos de cómputo asignados a los usuarios para su trabajo diario</t>
  </si>
  <si>
    <t>LDAP</t>
  </si>
  <si>
    <t>Servicios en linea</t>
  </si>
  <si>
    <t xml:space="preserve">Profesional Universitario Código 2044 Grado 09 </t>
  </si>
  <si>
    <t>centaurus.inm.local</t>
  </si>
  <si>
    <t>FileServer</t>
  </si>
  <si>
    <t>ldap</t>
  </si>
  <si>
    <t>Servidor para desarrollo de aplicaciones</t>
  </si>
  <si>
    <t>FortiNAC</t>
  </si>
  <si>
    <t>Servidor Fortinet para NAC  (Network Access Control) para gestionar y controlar el acceso a la red de dispositivos y usuarios.</t>
  </si>
  <si>
    <t>fortisiem_colector</t>
  </si>
  <si>
    <t>SIEM  (Security Information and Event Management)  recolecta o recoge  los eventos para ser analizados por el FORTISIEM.</t>
  </si>
  <si>
    <t>fortisiem_supervisor</t>
  </si>
  <si>
    <t>SIEM  (Security Information and Event Management) proporciona una visibilidad integral y una gestión efectiva de la seguridad correlacionando y administrando los eventos; supervisa mediante monitoreo y analísis los eventos para la detección de incidentes que afecten al INM.</t>
  </si>
  <si>
    <t>ORION-CENAM</t>
  </si>
  <si>
    <t>Biblioteca Digital + Apli y BD</t>
  </si>
  <si>
    <t>INMARCHIVOS1</t>
  </si>
  <si>
    <t>INMARCHIVOS2</t>
  </si>
  <si>
    <t>Srv-Basesdatos</t>
  </si>
  <si>
    <t>BD BPMETRO - Ophelia v1</t>
  </si>
  <si>
    <t>SRV-BASESDATOS2</t>
  </si>
  <si>
    <t>Bases de datos para BP METRO, OFELIA PRUEBAS, SGDA PRUEBAS</t>
  </si>
  <si>
    <t>SRVBCKPCORREOS</t>
  </si>
  <si>
    <t>Almacenamiento backup de correos usuarios retirados</t>
  </si>
  <si>
    <t>BPM-Pruebas</t>
  </si>
  <si>
    <t>Servidor version de pruebas (Ophelia suite digitalware)</t>
  </si>
  <si>
    <t>Srv-Certificados</t>
  </si>
  <si>
    <t>Transferir data metrológica en XML</t>
  </si>
  <si>
    <t>srv-suitecrm</t>
  </si>
  <si>
    <t xml:space="preserve">Servidor para campañas de productos y servicios </t>
  </si>
  <si>
    <t>pegaso.inm.local</t>
  </si>
  <si>
    <t>DHCP</t>
  </si>
  <si>
    <t>SRVFSV01</t>
  </si>
  <si>
    <t>Nuevo File Server unificado para carpetas compartidas</t>
  </si>
  <si>
    <t>glpi</t>
  </si>
  <si>
    <t>Servidor mesa de ayuda GLPI</t>
  </si>
  <si>
    <t>SRVGLPI02</t>
  </si>
  <si>
    <t>Mesa de Servicio GLPI ONPREMISE</t>
  </si>
  <si>
    <t>BPM-PRODUCCION2</t>
  </si>
  <si>
    <t>Servidor WEB de BPMetro</t>
  </si>
  <si>
    <t>ISOLUCION-PRODU</t>
  </si>
  <si>
    <t>Aplicación WEB Isolución.</t>
  </si>
  <si>
    <t>Srv-Isolucion-pruebas</t>
  </si>
  <si>
    <t>Servidor de pruebas para el desarrollo de isolucion</t>
  </si>
  <si>
    <t>SRV-KACTUS</t>
  </si>
  <si>
    <t>Aplicación WEB Kactus nómina</t>
  </si>
  <si>
    <t>Kactus-pruebas</t>
  </si>
  <si>
    <t>Servidor de pruebas para Kactus</t>
  </si>
  <si>
    <t>SRVKES01</t>
  </si>
  <si>
    <t>Consola Antivirus Kaspersky Security Center 14.2 (Optimus)</t>
  </si>
  <si>
    <t>SRVKCTPRU</t>
  </si>
  <si>
    <t>NTP1</t>
  </si>
  <si>
    <t>srv-ntp</t>
  </si>
  <si>
    <t>srv-ntpvip</t>
  </si>
  <si>
    <t>Servidor hora legal premium</t>
  </si>
  <si>
    <t>srv-adminsan</t>
  </si>
  <si>
    <t>Ops center administratos HITACHI</t>
  </si>
  <si>
    <t xml:space="preserve">SRV-SGDA </t>
  </si>
  <si>
    <t>Aplicación para el control de PQRSD y comunicaciones internas</t>
  </si>
  <si>
    <t>srv-R</t>
  </si>
  <si>
    <t>Publicaciones WEB validar R Fisica</t>
  </si>
  <si>
    <t>VULNERABILIDADES</t>
  </si>
  <si>
    <t>Servidor para el pentesting de vulnerabilidades del INM</t>
  </si>
  <si>
    <t>SRVWCM01</t>
  </si>
  <si>
    <t>Portal WEB Colombia Mide</t>
  </si>
  <si>
    <t>srv-webpanel</t>
  </si>
  <si>
    <t>Servidor de desarrollo de la nueva versión de la pagina WEB (el servidor actual de producción se encuentra en GCP)</t>
  </si>
  <si>
    <t>SRV-WSUS3</t>
  </si>
  <si>
    <t>End Point Central para el control de dispositivos del INM por medio del protocolo SNMP</t>
  </si>
  <si>
    <t>Srv-wsus3</t>
  </si>
  <si>
    <t>srvzab01</t>
  </si>
  <si>
    <t>Herramienta de monitoreo de los servidores</t>
  </si>
  <si>
    <t>SRVADC01</t>
  </si>
  <si>
    <t>Nuevo Directorio activo (Por implementar)</t>
  </si>
  <si>
    <t>BACKUP-VEEAM</t>
  </si>
  <si>
    <t>Servidor para la realización de backup</t>
  </si>
  <si>
    <t>CLUSTER 1</t>
  </si>
  <si>
    <t>Servidor Nodo 1 en clusterización de las MV</t>
  </si>
  <si>
    <t>CLUSTER 2</t>
  </si>
  <si>
    <t>Servidor Nodo 2 en clusterización de las MV</t>
  </si>
  <si>
    <t>SRVNOD03</t>
  </si>
  <si>
    <t>Servidor Nodo 3 en clusterización de las MV</t>
  </si>
  <si>
    <t>VM-SRVADN01</t>
  </si>
  <si>
    <t>Controlador de Dominio en Nube Azure</t>
  </si>
  <si>
    <t>VM-SRVHLN01</t>
  </si>
  <si>
    <t xml:space="preserve">Servicio web de horalegal.inm.gov.co </t>
  </si>
  <si>
    <t>VM-SRVINM01</t>
  </si>
  <si>
    <t>Servicio web de inm.gov.co y Servicio web de elearning.inm.gov.co</t>
  </si>
  <si>
    <t>VM-SRNTPN01</t>
  </si>
  <si>
    <t>Servicio ntp de ntp2.inm.gov.co</t>
  </si>
  <si>
    <t>Darktrace</t>
  </si>
  <si>
    <t xml:space="preserve">Protección avanzada a las redes y datos contra amenazas cibernéticas apoyado con IA (alquiler) </t>
  </si>
  <si>
    <t>Srv-SGDA-Pruebas</t>
  </si>
  <si>
    <t>Servidor de pruebas para las aplicaciones para el control de PQRSD y comunicaciones internas</t>
  </si>
  <si>
    <t>FENIX</t>
  </si>
  <si>
    <t>Servidor administrador de unidad de cintas (antigua) DELL  SYMANTEC CORPORATION BACKUP EXEC 2014.</t>
  </si>
  <si>
    <t>PRUEBAS-TEL</t>
  </si>
  <si>
    <t>Servidor planta telefonica</t>
  </si>
  <si>
    <t>Directorio Activo Maestro</t>
  </si>
  <si>
    <t>SRVNQA01</t>
  </si>
  <si>
    <t>Servidor antiguo cluster Nodo 1 pricipal</t>
  </si>
  <si>
    <t>SRVNQA02</t>
  </si>
  <si>
    <t>Servidor antiguo cluster Nodo 3</t>
  </si>
  <si>
    <t>SRVADC02</t>
  </si>
  <si>
    <t>Directorio activo secundario</t>
  </si>
  <si>
    <t>DIRECCION</t>
  </si>
  <si>
    <t>Defensa Judicial y extrajudicial</t>
  </si>
  <si>
    <t>100.5.4 Actas Comité de Conciliación y Defensa Judicial</t>
  </si>
  <si>
    <t xml:space="preserve">Actas para realizar estudios históricos del desarrollo de las instancias
administrativas de estudio, análisis y formulación de políticas de prevención
del daño antijurídico y defensa de los intereses de la entidad. </t>
  </si>
  <si>
    <t xml:space="preserve">Comité de conciliación
</t>
  </si>
  <si>
    <t xml:space="preserve">Asesor Código 1020 Grado 15 </t>
  </si>
  <si>
    <t xml:space="preserve">Profesional Universitario Código 2044 Grado 01 </t>
  </si>
  <si>
    <t>Hibrido: Análogo - electrónico</t>
  </si>
  <si>
    <t xml:space="preserve">Profesional universitario código 2044 Grado 01
Asesor Código 1020 Grado 15 </t>
  </si>
  <si>
    <t>Ley 2220 de 2022</t>
  </si>
  <si>
    <t>Mensual</t>
  </si>
  <si>
    <t>Hibrido: Archivo Fisico y Archivo Digital</t>
  </si>
  <si>
    <t xml:space="preserve">Archivo físico de la Dirección
Carpeta compartida TRD </t>
  </si>
  <si>
    <t>Direccionamiento Estratégico y Planeación</t>
  </si>
  <si>
    <t>100.5.16 Actas de Negociación Sindical</t>
  </si>
  <si>
    <t xml:space="preserve">Documento en el que se relacionan los temas tratados y acordados durante el
proceso de negociación entre los representantes de las organizaciones
sindicales y el INM. </t>
  </si>
  <si>
    <t>100.60.1 Conceptos Jurídicos</t>
  </si>
  <si>
    <t>Conceptos Jurídicos (Surge de la integración de 3 activos: Comunicación oficial, antecedentes y concepto). Tiene valor administrativo, legal y técnico</t>
  </si>
  <si>
    <t>Ley 1437 de 2011, Ley 1755 de 2015</t>
  </si>
  <si>
    <t xml:space="preserve">Carpeta compartida TRD </t>
  </si>
  <si>
    <t>Servicio al ciudadano</t>
  </si>
  <si>
    <t>100.85 DERECHOS DE PETICIÓN</t>
  </si>
  <si>
    <t>Derechos de petición</t>
  </si>
  <si>
    <t xml:space="preserve">Director General de Unidad Administrativa Especial Código 15 Grado 25 </t>
  </si>
  <si>
    <t>Depende del tema y la asignación</t>
  </si>
  <si>
    <t>Ley 1755 de 2015</t>
  </si>
  <si>
    <t>100.135.11. Informes de gestión</t>
  </si>
  <si>
    <t>Informes de gestión del área</t>
  </si>
  <si>
    <t xml:space="preserve">Secretario Bilingüe Código 4182 Grado 26 </t>
  </si>
  <si>
    <t>100.215.2 Procesos judiciales</t>
  </si>
  <si>
    <t>Documentos producidos y recibidos como resultado de las demandas
interpuestas al instituto, con la finalidad que cualquier autoridad pública o un
particular cumpla con una disposición normativa o un acto administrativo</t>
  </si>
  <si>
    <t>Apoderados judiciales
Control interno</t>
  </si>
  <si>
    <t>Asesor Código 1020 Grado 12 , Asesor Código 1020 Grado 15, Secretario General</t>
  </si>
  <si>
    <t>Constitución Política- Código de Procedimiento Administrativo y Código General del Proceso.</t>
  </si>
  <si>
    <t>Archivo físico de la Dirección
Carpeta compartida TRD</t>
  </si>
  <si>
    <t>claves de redes sociales</t>
  </si>
  <si>
    <t>Claves de acceso a todas las redes sociales que se gestionan en el INM</t>
  </si>
  <si>
    <t>La estratega de marketing y comunicaciones de dirección y Director</t>
  </si>
  <si>
    <t>Contratista(s) de otros servicios</t>
  </si>
  <si>
    <t>Estratega de marketing y comunicaciones de dirección</t>
  </si>
  <si>
    <t>Total</t>
  </si>
  <si>
    <t>Carpeta compartida</t>
  </si>
  <si>
    <t>OAP</t>
  </si>
  <si>
    <t xml:space="preserve">110.5.8 Actas de Comité Institucional de Gestión y Desempeño </t>
  </si>
  <si>
    <t>Actas de Revisión por la Dirección (Listados de asistencia, presentación e información de entrada)</t>
  </si>
  <si>
    <t xml:space="preserve">Jefe de Oficina Asesora de Planeación Código 1045 </t>
  </si>
  <si>
    <t xml:space="preserve">Profesional Especializado Código 2028 Grado 16 </t>
  </si>
  <si>
    <t>Almacenado en Carpeta compartida CALIDAD</t>
  </si>
  <si>
    <t>TRD 20-21\110 5 ACTAS\110 5 8 ACTAS CIGD</t>
  </si>
  <si>
    <t>Investigación Desarrollo e Innovación Metrológica</t>
  </si>
  <si>
    <t>110.5.10 Actas de Equipo Asesor Técnico Científico</t>
  </si>
  <si>
    <t>Estos documentos reflejan las actuaciones del equipo asesor creado con el fin de evaluar los proyectos de investigación, desarrollo tecnológico e innovación, establecer las directrices para la presentación de proyectos de I+D+i, trazar las pautas para la unificación de conceptos científicos y técnicos, recomendar la creación de grupos de investigación; apoyar y asesorar los desarrollos científicos y técnicos que los laboratorios
realicen para un proyecto de I+D+I y emitir los conceptos científicos y técnicos de alto nivel metrológico que se requieran.</t>
  </si>
  <si>
    <t>Personal EATC - Equipo asesor ténico científico</t>
  </si>
  <si>
    <t xml:space="preserve">Profesional Especializado Código 2028 Grado 15 </t>
  </si>
  <si>
    <t>520.5.15 Actas EEI</t>
  </si>
  <si>
    <t>Administración del SIG</t>
  </si>
  <si>
    <t>110.5.13 Actas de Equipo Asesor Técnico en Arquitectura Empresarial y Gobierno de Datos del INM</t>
  </si>
  <si>
    <t>Estos documentos reflejan las actuaciones del equipo asesor creado con el fin de evaluar las propuestas y priorizar y hacer seguimiento a los proyectos de las diferentes perspectivas de la Arquitectura Empresarial y el Gobierno de Datos.</t>
  </si>
  <si>
    <t>Personal EAT- AE. Equipo asesor ténico de arquitectura empresarial</t>
  </si>
  <si>
    <t>CARPETAS COMPARTIDAS TRD</t>
  </si>
  <si>
    <t>115.135.3 Informes de Auditorías Externas e internas</t>
  </si>
  <si>
    <t>Son registros evidencia de las auditorías externas e internas realizadas por Entidades de
Certificación o Evaluaciones Pares (por otros INM´s o ID) firmantes de CIPM-MRA</t>
  </si>
  <si>
    <t xml:space="preserve">Almacenado en ISOLUCION </t>
  </si>
  <si>
    <t>ISOLUCION
De 2020 hacia atrás en carpeta TRD de la OAP</t>
  </si>
  <si>
    <t xml:space="preserve">115.135.16 Informes de Gestión de Indicadores </t>
  </si>
  <si>
    <t>Informes de Gestión de Indicadores (Indicadores de proceso,  Matriz de seguimiento a indicadores, ·  Informe de seguimiento)</t>
  </si>
  <si>
    <t>Almacenado en ISOLUCION y carpeta compartida de CALIDAD</t>
  </si>
  <si>
    <t>ISOLUCION</t>
  </si>
  <si>
    <t>115.195.5 Planes de Acciones correctivas, preventivas y de mejora</t>
  </si>
  <si>
    <t>Planes de Acciones correctivas, preventivas y de mejora (Planes de mejoramiento,· Analisis de causa raiz,  Correcciones de trabajo no conforme, · Gestión del cambio,  Informes de Seguimiento)</t>
  </si>
  <si>
    <t>115.195.6 Planes de gestión del riesgo</t>
  </si>
  <si>
    <t>Planes de gestión del riesgo (Matriz de riesgos,  Presentación de seguimiento a la matriz de riesgos)</t>
  </si>
  <si>
    <t>Almacenado en carpeta compartida de CALIDAD</t>
  </si>
  <si>
    <t>Hoja de calculo</t>
  </si>
  <si>
    <t>Carpeta compartida TRD
Sharepoint OAP</t>
  </si>
  <si>
    <t>115.195.12 Planes de Implementación y Mejora del Modelo Integrado de Planeación y Gestión - MIPG</t>
  </si>
  <si>
    <t>Planes de Implementación y Mejora del Modelo
Integrado de Planeación y Gestión - MIPG (Reporte del Formulario Único de Reporte de Avance de la Gestión -FURAG, · Certificado de Recepción de Información FURAG,· Plan de Mejoramiento, Informe de seguimiento)</t>
  </si>
  <si>
    <t xml:space="preserve">Profesional Especializado Código 2028 Grado 13 </t>
  </si>
  <si>
    <t>115.207.3 Registros de la Presentación y aprobación al Quality Sistem Task Force - QSTF de Capacidades de Medición y Calibración</t>
  </si>
  <si>
    <t>Registros de la Presentación y aprobación al Quality Sistem Task Force - QSTF de Capacidades de Medición y Calibración (Solicitud de presentación del Sistema Integrado de Gestión,  Certificado de aprobación del Sistema Integrado de Gestión,  Registros Quality Sistem Task Force - QSTF (QSTF 1, QSTF 2, QSTF3, QSTF 4 y documentación soporte del QSTF 3))</t>
  </si>
  <si>
    <t>Toda la entidad y Externos</t>
  </si>
  <si>
    <t>Ingles</t>
  </si>
  <si>
    <t>https://sim-metrologia.org/about-us/structure/quality-system-task-force-qstf/</t>
  </si>
  <si>
    <t>115.255 SOLICITUDES DE ELABORACIÓN, MODIFICACIÓN O ELIMINACIÓN DE LA  DOCUMENTACIÓN DEL SISTEMA INTEGRADO DE GESTION</t>
  </si>
  <si>
    <t>SOLICITUDES DE ELABORACIÓN, MODIFICACIÓN O
ELIMINACIÓN DE LA DOCUMENTACIÓN DEL SISTEMA
INTEGRADO DE GESTIÓN (A través de ISOLUCION, listado maestro de documentos y documentos)</t>
  </si>
  <si>
    <t>http://192.168.11.216/Isolucion/PaginaLogin.aspx</t>
  </si>
  <si>
    <t>110.20 ANTEPROYECTOS DE PRESUPUESTO</t>
  </si>
  <si>
    <t>Hace referencia a todos los documentos y actividades enmarcadas en el procedimiento E-01-P-003. Estos registros son la evidencia de la solicitud al Gobierno Nacional de incluir en el Presupuesto General de la Nacional (PGN) la financiación de las necesidades de funcionamiento e inversión calculados para la siguiente vigencia fiscal, asi como la proyección de ingresos. Los documentos de consolidación interna son E-01-F-012 Anteproyecto de Presupuesto, E-01-F-013 Anteproyecto Presupuesto - Consolidado Dependencias. Igualmente hacen parte del procedimiento los formatos solicitados por MinHacienda (Justificación, Bases legales y de cálculo, Certificación de Nómina, Registro oficial SIIF - Consolidado Ingresos, Registro oficial SIIF -Consolidado Gastos, Formularios de programación Anteproyecto PGN - MHCP (gastos e ingresos))</t>
  </si>
  <si>
    <t>MinHacienda
Grupo de Gestión Financiera
Oficina Asesora de Planeación</t>
  </si>
  <si>
    <t>Portales web de terceros</t>
  </si>
  <si>
    <t>110.225.7 Proyectos de Inversión</t>
  </si>
  <si>
    <t>Hace referencia a todos los documentos y actividades enmarcadas en el procedimiento E-01-P-001. Estos documentos reflejan el seguimiento a la ejecución presupuestal de los proyectos de inversión y el trámite de la viabilidad de las modificaciones presupuestales que se realicen al presupuesto de inversión, así como la asesoría y apoyo a las dependencias en la elaboración y viabilización de los proyectos de inversión. Hacen parte de este los formatos E-01-F-001 FORMULAR PROYECTO; E-01-F-004 PLAN DE INVERSIÓN; E-01-F-005 ACTUALIZACIÓN PLAN DE INVERSIÓN; E-01-F-006  RESUMEN EJECUTIVO PROYECTO DE INVERSIÓN; E-01-F-016 FICHA DE PERFIL PROYECTO DE INVERSIÓN; E-01-F-017 FORMATO ACTUALIZACIÓN FICHA DE INVERSIÓN</t>
  </si>
  <si>
    <t>MinHacienda
MinComercio
DNP
Oficina Asesora de Planeación</t>
  </si>
  <si>
    <t xml:space="preserve">
https//piip.dnp.gov.co</t>
  </si>
  <si>
    <t>Seguimiento y control de la ejecución del presupuesto de ingresos y gastos</t>
  </si>
  <si>
    <t>Hace referencia a la ejecución presupuestal  mensual de ingresos y gastos de la entidad de acuerdo con la información descargada en SIIF Nación, donde se evalua las metas pactadas ante el ministerio en gastos de funcionamiento e inversión respecto a los compromisos y obligaciones. (Procedimiento cargado en isolución con el codigo E-01-P-004 y el archivo tablero de seguimiento E-01-F-015.</t>
  </si>
  <si>
    <t xml:space="preserve">Toda la entidad </t>
  </si>
  <si>
    <t xml:space="preserve">Profesional Universitario Código 2044 Grado 11 </t>
  </si>
  <si>
    <t>No aplica</t>
  </si>
  <si>
    <t>110.100.1 Estudio de tasas, economicos y financieros</t>
  </si>
  <si>
    <t xml:space="preserve">Estudio calculo de las tasas  de los servicios  y productos que presta el INM para la vigencia siguiente  (Hojas de calculo en Excel) </t>
  </si>
  <si>
    <t xml:space="preserve">Toda entidad </t>
  </si>
  <si>
    <t>Resolución de tasas</t>
  </si>
  <si>
    <t>http://inm.gov.co</t>
  </si>
  <si>
    <t>Informe anual de estadisticas</t>
  </si>
  <si>
    <t xml:space="preserve">Informe anual de estadisticas de los servicios o productos prestados por el INM en la vigencia anterior. </t>
  </si>
  <si>
    <t>110.135.11 Informes de Gestión</t>
  </si>
  <si>
    <t>"El informe de gestión es un instrumento de consolidación de la información general de una entidad, donde se da cuenta de los logros, metas, proceso y dificultades de la gestión en un período determinado de tiempo. Aparte de ser un requerimiento legal y un esfuerzo de la entidad por consolidar un documento de información, el informe es un insumo para el proceso de rendición de cuentas. Actualmente se han identificado algunas debilidades que han impedido que el informe de gestión tenga el alcance ideal, en su mayoría se debe al uso de un lenguaje técnico, a lo extenso y poco agradable a los múltiples lectores".</t>
  </si>
  <si>
    <t>Portales web propios</t>
  </si>
  <si>
    <t>https://inm.gov.co/web/instituto-nacional-de-metrologia-de-colombia/gestion/informes-de-gestion/</t>
  </si>
  <si>
    <t>110.195.4 Plan de Acción Anual</t>
  </si>
  <si>
    <t>Documento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 Poseen valor administrativo</t>
  </si>
  <si>
    <t xml:space="preserve">Profesional Especializado Código 2028 Grado 12 </t>
  </si>
  <si>
    <t>https://inm.gov.co/web/instituto-nacional-de-metrologia-de-colombia/planeacion/plan-de-accion/</t>
  </si>
  <si>
    <t>110.195.17 Planes Estratégicos Institucionales</t>
  </si>
  <si>
    <t>Estos documentos contienen los objetivos numéricos de la Entidad, especifican las políticas y líneas de actuación para conseguir esos objetivos y establecen
unos plazos en el tiempo que deben cumplirse para que la puesta en práctica del plan sea exitosa. Poseen valor administrativo. Se conservan 4 años en Archivo de Gestión y 6 años en Archivo Central.</t>
  </si>
  <si>
    <t>https://inm.gov.co/web/instituto-nacional-de-metrologia-de-colombia/planeacion/plan-estrategico-institucional/</t>
  </si>
  <si>
    <t>110.195.22 Planes Estratégicos Sectoriales</t>
  </si>
  <si>
    <t>Documentos que a través de las Políticas de Desarrollo Administrativo,
articulan los objetivos estratégicos sectoriales con las metas anuales de la
entidad y las actividades definidas para el cumplimiento de éstas y permiten
visualizar los resultados de la planeación y de la gestión.</t>
  </si>
  <si>
    <t>https://inm.gov.co/web/instituto-nacional-de-metrologia-de-colombia/planeacion/plan-estrategico-sectorial/
Er+ del ministerio de industria y comercio</t>
  </si>
  <si>
    <t>Aplicación para gestión del SIG, riesgo, planes, mejoramiento e indicadores.</t>
  </si>
  <si>
    <t>110.195.1 Planes CONPES</t>
  </si>
  <si>
    <t>Documentos que a través de las Políticas de Desarrollo Administrativo, articulan los objetivos estratégicos institucionales con las metas anuales de la entidad y las
actividades definidas para el cumplimiento de éstas y permiten visualizar los resultados de la planeación y de la gestión.</t>
  </si>
  <si>
    <t>OAP, SMF, SMQB, SSMRC, DG</t>
  </si>
  <si>
    <t>Semestral</t>
  </si>
  <si>
    <t>https://sisconpes.dnp.gov.co/sisconpesweb/
Inicio - SisCONPES
carpetas compartidas TRD</t>
  </si>
  <si>
    <t>110.195.16 Planes de transparencia y ética pública</t>
  </si>
  <si>
    <t>Estos documentos registran los principios, estrategias y actividades desarrolladas por la entidad para fortalecer la transparencia institucional, promover la participación
ciudadana y establecer controles anticorrupción, así como los compromisos que define la entidad para su cumplimiento durante cada vigencia, según lo establecido en la Ley 1474 de 2011.</t>
  </si>
  <si>
    <t>inm.gov.co</t>
  </si>
  <si>
    <t xml:space="preserve">110.225.6 Proyectos de cooperación internacional </t>
  </si>
  <si>
    <t xml:space="preserve">Son registros evidencia del la interacción del INM con institutos pares del contexto
internacional, así como también con instituciones públicas o privadas del contexto nacional que expresen voluntad de cooperación técnica y/o científica. Poseen valores administrativos y fiscales. </t>
  </si>
  <si>
    <t>Quincenal</t>
  </si>
  <si>
    <t>115.5.11 Actas de Revisión por la Dirección</t>
  </si>
  <si>
    <t>Son registros evidencia de que la alta dirección revisa el Sistema Integrado de Gestión a intervalos
planificados, lo cual asegura la conveniencia, la adecuación y la eficiencia tomando decisiones y
acciones relacionadas con oportunidades de mejora, las necesidades de cambio y la adecuación de
los recursos</t>
  </si>
  <si>
    <t>115.250.1 Reporte de seguimiento a ISOLUCION</t>
  </si>
  <si>
    <t>Registros evidencia del seguimiento a las solicitudes realizadas a al proveedor de Isolucion</t>
  </si>
  <si>
    <t>CIGD</t>
  </si>
  <si>
    <t>110.146.1 Instrumentos de gestión de Arquitectura empresarial</t>
  </si>
  <si>
    <t>Estos registros documentan el diseño, implementación y seguimiento de las iniciativas de Arquitectura  mpresarial dentro de la entidad. Incluyen comunicaciones oficiales,
documentos de soporte, y actividad</t>
  </si>
  <si>
    <t>110.225.2 Proyectos de Arquitectura empresarial</t>
  </si>
  <si>
    <t>Esta serie documental es fundamental para registrar y administrar los proyectos de Arquitectura Empresarial dentro de la Entidad. Comprende comunicaciones oficiales, documentos de soporte, y registros detallados de la planeación y seguimiento de cada proyecto</t>
  </si>
  <si>
    <t>CONTROL INTERNO</t>
  </si>
  <si>
    <t>Evaluación, Acompañamiento y Asesoría al Sistema de Control Interno</t>
  </si>
  <si>
    <t>130 5.6 Actas de comité institucional de Coordinación de Control Interno</t>
  </si>
  <si>
    <t>Actas de Comité de Coordinación de Control Interno: Citación, agenda, acta, memorias, preentaciones, etc</t>
  </si>
  <si>
    <t>Oficina de Control Interno</t>
  </si>
  <si>
    <t>Jefe de ofcina Grado 19</t>
  </si>
  <si>
    <t xml:space="preserve">Secretario Código 4178 Grado 8 </t>
  </si>
  <si>
    <t>no</t>
  </si>
  <si>
    <t>Carpeta compartida - Control Interno de Gestión</t>
  </si>
  <si>
    <t>130 30.1 Boletín de Autocontrol</t>
  </si>
  <si>
    <t xml:space="preserve">Píldoras de autocontrol: 
Mensajes internos a través de correo y carteleras digitales </t>
  </si>
  <si>
    <t>130 135.19 Informes Institucionales de Control Interno</t>
  </si>
  <si>
    <t>Informes, de ley, verificaicones especiales, infomres de seguimiento, a entes de control y otros</t>
  </si>
  <si>
    <t>Los papeles de trabajo son confidenciales del auditor. Ley 43 de 1990</t>
  </si>
  <si>
    <t>No aplica.</t>
  </si>
  <si>
    <t>Carpeta compartida - Control Interno de Gestión
La información pública del informe se encuentra en la página web del INM</t>
  </si>
  <si>
    <t>130 195.13 Planes de mejoramiento institucional</t>
  </si>
  <si>
    <t>Planes de mejoramiento institucional  que se encuentran en el  Sistema de Seguimiento de Planes de Mejormaito SISEPM (PDM auditorias de proceso, PDM con la CGR y otros)</t>
  </si>
  <si>
    <t>130 135.5 Informes de Auditorias Internas de Gestión</t>
  </si>
  <si>
    <t>Informes de Auditorias Internas de Gestión (incluye desde el plan anual de auditoría hasta el plan de mejoramiento en SISEPM)</t>
  </si>
  <si>
    <t>130 .85 Derechos de petición</t>
  </si>
  <si>
    <t>Derechos de petición (PQRSD solicitud y respuesta)</t>
  </si>
  <si>
    <t>Plan anual de auditoría</t>
  </si>
  <si>
    <t>Actividades que realiza la OCI durante una vigencia en el marco de los cinco roles de la OCI.</t>
  </si>
  <si>
    <t>Carpetas compartidas y página web INM</t>
  </si>
  <si>
    <t>SECRETARIA GENERAL</t>
  </si>
  <si>
    <t>Gestión Administrativa</t>
  </si>
  <si>
    <t>210.5.7 Actas de Comité Evaluador de Bajas</t>
  </si>
  <si>
    <t>Estos documentos reflejan la toma de decisiones con respecto a la salida definitiva de bienes que no pueden ser reparados o  reconstruidos debido a su mal estado o bienes que habiendo sido clasificados como servibles no utilizables no pudieron se enajenados por no haber interesados en obtenerlos.</t>
  </si>
  <si>
    <t>N/A</t>
  </si>
  <si>
    <t>210.30.3 Boletín mensual de Almacén</t>
  </si>
  <si>
    <t xml:space="preserve">Estos documentos reúnen la información y resultado contable del movimiento de ingresos y egresos de bienes. </t>
  </si>
  <si>
    <t>210.55.1 Comprobantes de baja de bienes de almacén</t>
  </si>
  <si>
    <t>Estos documentos reflejan la salida definitiva de bienes que no pueden ser reparados o  reconstruidos debido a su mal estado o bienes que habiendo sido clasificados como servibles no utilizables no pudieron se enajenados por no haber interesados en obtenerlos.</t>
  </si>
  <si>
    <t>Archivo Central 
Carpetas compartidas TRD</t>
  </si>
  <si>
    <t>210.55.2 Comprobantes de egreso de bienes de almacén</t>
  </si>
  <si>
    <t xml:space="preserve">Estos documentos soportan la salida de un bien o elemento del Almacén del Instituto hacia otra dependencia. </t>
  </si>
  <si>
    <t>210.55.3 Comprobantes de Ingreso de bienes de almacén</t>
  </si>
  <si>
    <t>210.55.4 Comprobantes de reintegro de bienes de almacén</t>
  </si>
  <si>
    <t xml:space="preserve">Estos documentos respaldan las devoluciones a bodega realizadas por las dependencias, funcionario o tercero, de los bienes que no se requieren para el cumplimiento de los objetivos para los cuales fueron destinados. </t>
  </si>
  <si>
    <t>210.55.5 Comprobantes de Traslado de bienes de almacén</t>
  </si>
  <si>
    <t>Estos documentos representan los bienes trasladados, entre los funcionarios del instituto que por disposiciones especiales se requieren o se deben trasladar</t>
  </si>
  <si>
    <t>210.70.1 Consecutivo de comunicaciones oficiales enviadas</t>
  </si>
  <si>
    <t>Refleja el consecutivo de la documentación encontrada en el SURDO</t>
  </si>
  <si>
    <t>SURDO / BPMetro / SGDEA</t>
  </si>
  <si>
    <t>210.70.2 Consecutivo de comunicaciones oficiales recibidas</t>
  </si>
  <si>
    <t>210.79.1 Declaraciones de exportación</t>
  </si>
  <si>
    <t>Son documentos evidencia del proceso de exportación de equipos o materiales de referencia realizado ante la aduana Colombiana.</t>
  </si>
  <si>
    <t xml:space="preserve">Secretario General de Unidad Administrativa Especial Código 37 Grado 22 </t>
  </si>
  <si>
    <t>210.79.2 Declaraciones de importación</t>
  </si>
  <si>
    <t>Son documentos evidencia del proceso de importación de equipos o materiales de referencia realizado ante la aduana Colombiana</t>
  </si>
  <si>
    <t>210.85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</si>
  <si>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</si>
  <si>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Profesionales del área o contratistas</t>
  </si>
  <si>
    <t>210.120.1 Historiales de bienes Inmuebles</t>
  </si>
  <si>
    <t>Esta documentación refleja los bienes inmuebles propiedad de la entidad.</t>
  </si>
  <si>
    <t>la información se produce desde varios cargos</t>
  </si>
  <si>
    <t>210.120.2 Historiales de Vehículos</t>
  </si>
  <si>
    <t>La agrupación documental evidencia las actividades administrativas realizadas para el control, seguimiento y optimización del uso del parque automotor</t>
  </si>
  <si>
    <t xml:space="preserve">Técnico Administrativo Código 3124 Grado 7 </t>
  </si>
  <si>
    <t xml:space="preserve">Conductor Mecánico Código 4103 Grado 13 </t>
  </si>
  <si>
    <t>210.140.1 Cuadros de Clasificación Documental - CCD</t>
  </si>
  <si>
    <t xml:space="preserve">Permite la asignación y revisión de las series documentales producidas o recibidas en la Entidad </t>
  </si>
  <si>
    <t>http://www.inm.gov.co/index.php/el-inm/gestion-documental</t>
  </si>
  <si>
    <t>210.140.2 Inventarios documentales de Archivo Central</t>
  </si>
  <si>
    <t xml:space="preserve">Reflejan el inventario de la documentación que reposa en el Archivo Central. </t>
  </si>
  <si>
    <t>210.140.3 Planes institucionales de archivos – PINAR</t>
  </si>
  <si>
    <t>Es un instrumento de la planeación de la Gestión documental del Instituto Nacional de Metrología</t>
  </si>
  <si>
    <t>210.140.4 Programas de Gestión Documental - PGD</t>
  </si>
  <si>
    <t>Define los procesos archivísticos aplicables a todos los documentos recibidos y producidos por el Instituto ya sean físicos o electrónicos, en cumplimiento de las funciones de cada una de las
dependencias, funcionarios y contratistas que presten servicios a la entidad y se encuentra alineado al plan estratégico
institucional el cual busca el desarrollo de mejores prácticas que contribuyan a la eficiencia administrativa y uso
adecuado de los recursos</t>
  </si>
  <si>
    <t>210.140.5 Tablas de Retención Documental -TRD</t>
  </si>
  <si>
    <t xml:space="preserve">Estos documentos reflejan la aplicación de la política archivística en la entidad, y las actividades administrativas y técnicas tendientes a la planificación, manejo y organización de la documentación producida y recibida por el Instituto, desde su origen hasta su destino final con el objeto de facilitar su utilización y conservación. </t>
  </si>
  <si>
    <t>210.145.4 Instrumentos de Control de Aseo</t>
  </si>
  <si>
    <t>Son reflejo de los controles de la entrega de tarjeta de control de acceso a los funcionarios y contratistas segun autorización del jefe inmediato</t>
  </si>
  <si>
    <t>Toda el área</t>
  </si>
  <si>
    <t>Análogo (Medio tangible: Ej. Papel , microfichas, fotografías en papel)</t>
  </si>
  <si>
    <t>Archivo físico</t>
  </si>
  <si>
    <t>Gabinete Servicios administrativos</t>
  </si>
  <si>
    <t>210.145.9 Instrumentos de Control de Mensajería</t>
  </si>
  <si>
    <t>Son reflejo de los controles realizados para la mensajería interna y externa.</t>
  </si>
  <si>
    <t>Auxiliar Administrativo Código 4044 Grado 12</t>
  </si>
  <si>
    <t>210.145.10 Instrumentos de Control de Préstamos</t>
  </si>
  <si>
    <t xml:space="preserve">Estos documentos contienen el registro detallado de la consulta y préstamo de los expedientes.  </t>
  </si>
  <si>
    <t>Contratistas Angie Roa - Catherine Ruiz</t>
  </si>
  <si>
    <t>210.145.11 Instrumentos de Control de Vigilancia</t>
  </si>
  <si>
    <t xml:space="preserve">Son reflejo de los controles de vigilancia. </t>
  </si>
  <si>
    <t>Area gestón administrativa</t>
  </si>
  <si>
    <t>Vigilante</t>
  </si>
  <si>
    <t>210.150.2 Inventario de bienes</t>
  </si>
  <si>
    <t>Estos documentos reflejan los elementos entregados a los funcionarios que ingresan al Instituto.</t>
  </si>
  <si>
    <t>Gabinete Almacenista
Carpetas compartidas TRD</t>
  </si>
  <si>
    <t>210.195.2 Planes Anuales de Adquisiciones</t>
  </si>
  <si>
    <t>Instrumento de planeación contractual en la cual se identifica, registra, programa y divulga sus necesidades de bienes, obras y servicios de acuerdo con el presupuesto asignado en la vigencia.</t>
  </si>
  <si>
    <t>http://www.inm.gov.co/index.php/contratacion-inm/plan-anual-de-adquisiciones</t>
  </si>
  <si>
    <t>210.195.3 Planes del Sistema de Gestión ambiental</t>
  </si>
  <si>
    <t xml:space="preserve">Son registros producto de la planeación, implementación, revisión de los procedimientos y acciones que lleva a cabo el instituto en las actividades realizadas para garantizar el cumplimiento de la política ambiental. </t>
  </si>
  <si>
    <t>Carpetas compartidas TRD
https://inm.gov.co/planeacion/plan-de-accion-programas-ambientales/</t>
  </si>
  <si>
    <t>210.196.1 Planes de transferencias documentales primarias</t>
  </si>
  <si>
    <t xml:space="preserve">El Plan de Transferencias Documentales Primarias, se fundamenta en la aplicación de Tablas de Retención Documental en cumplimiento de la primera fase del ciclo vital del documento; fase de gestión en la que los documentos poseen valores administrativos, legales, fiscales, contables y técnicos, lo que determina la permanencia (tiempos de retención) en los Archivos de Gestión y que una vez cumplidos éstos, los archivos deben ser objeto de transferencia primaria pasando del Archivo de Gestión al Archivo Central. </t>
  </si>
  <si>
    <t>210.220.2 Programa de mantenimiento de bienes y equipos</t>
  </si>
  <si>
    <t xml:space="preserve">Estos documentos reflejan la planeación de las actividades que son realizadas para el mantenimiento de los bienes propiedad del Instituto. </t>
  </si>
  <si>
    <t xml:space="preserve">210.230 REGISTRO DE OPERACIONES DE CAJA MENOR </t>
  </si>
  <si>
    <t>Estos documentos respaldan un fondo fijo establecido a cargo de un funcionario, que se provee con recursos del presupuesto de gastos de funcionamiento del Instituto y su finalidad es atender erogaciones de menor cuantía que tengan el carácter de situaciones urgentes</t>
  </si>
  <si>
    <t>210.145.3 Instrumentos de Control de Acceso</t>
  </si>
  <si>
    <t>Son reflejo de los controles de la entrega de tarjeta de control de acceso a los funcionarios y contratistas segun autorización del jefe inmediato - control de acceso a los laboratorios del INM</t>
  </si>
  <si>
    <t>SURDO/autorización salida de equipo</t>
  </si>
  <si>
    <t>Autorización de salida de los equipos del INM</t>
  </si>
  <si>
    <t>GSA</t>
  </si>
  <si>
    <t>Software de monitoreo de los equipos de climatización</t>
  </si>
  <si>
    <t>200.10.1 Resoluciones</t>
  </si>
  <si>
    <t>Resoluciones</t>
  </si>
  <si>
    <t>Secretario Ejecutivo Código 4210 Grado 15</t>
  </si>
  <si>
    <t>Se genera de las diferentes areas</t>
  </si>
  <si>
    <t>200.50.1 Circulares dispositivas</t>
  </si>
  <si>
    <t>Las circulares relacionadas con directrices que se impartan al interior de la entidad</t>
  </si>
  <si>
    <t>Secretario General de Unidad Administrativa Especial Código 37 Grado 23</t>
  </si>
  <si>
    <t>Secretario Ejecutivo Código 4210 Grado 16</t>
  </si>
  <si>
    <t>200.50.2 Circulares informativas</t>
  </si>
  <si>
    <t>Las circulares informativas</t>
  </si>
  <si>
    <t>Secretario General de Unidad Administrativa Especial Código 37 Grado 24</t>
  </si>
  <si>
    <t>Secretario Ejecutivo Código 4210 Grado 17</t>
  </si>
  <si>
    <t>200.85 DERECHOS DE PETICIÓN</t>
  </si>
  <si>
    <t>Los Derechos de Petición se constituyen en una fuente para la memoria institucional de la entidad debido a los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</si>
  <si>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Secretario General de Unidad Administrativa Especial Código 37 Grado 25</t>
  </si>
  <si>
    <t>Secretario Ejecutivo Código 4210 Grado 18</t>
  </si>
  <si>
    <t>200.135.11 Informes de Gestión</t>
  </si>
  <si>
    <t>Informes sobre la gestión del área</t>
  </si>
  <si>
    <t>Secretario General de Unidad Administrativa Especial Código 37 Grado 26</t>
  </si>
  <si>
    <t>Secretario Ejecutivo Código 4210 Grado 19</t>
  </si>
  <si>
    <t>Control Disciplinario</t>
  </si>
  <si>
    <t>220.215.1 Procesos disciplinarios</t>
  </si>
  <si>
    <t>Surge de la consolidación de 24 registros que hacen parte de la primera instancia en procesos disciplinarios. (Comisión al funcionario, Oficio de solicitud apertura de expediente, Oficio al implicado, Pruebas, Informe indagación preliminar, Auto apertura investigación disciplinaria, Auto archivo definitivo, Auto prorroga término de investigación, Auto reconoce Personería Jurídica a defensor de oficio, Auto variando calificación pliego cargos, Declaración Versión libre, Oficio a procuraduría informando de la apertura de la investigación, Investigación disciplinaria, Pliego de cargos, Descargos, Decreto de prueba, Fallo, Auto de aceptación, Oficio remisorio al superior, Fallo definitivo, Fallo de primera instancia, Notificación, Informe a Procuraduría de término del proceso)</t>
  </si>
  <si>
    <t>Grupo Jurídica</t>
  </si>
  <si>
    <t>La información es producida en forma conjunta entre  la sustanciadora y el Secretario general y las decisiones de fondo son del Secretario General.</t>
  </si>
  <si>
    <t>Artículo 6° de la CP. Ley 1952 de 2019. Ley 2094 de 2021</t>
  </si>
  <si>
    <t>Información exceptuada por daño de derechos a personas naturales o jurídicas. Articulo 18 Ley 1712 de 2014</t>
  </si>
  <si>
    <t>El derecho de toda persona a la intimidad, bajo las limitaciones propias que impone la condición de servidor publico, en concordancia con lo estipulado</t>
  </si>
  <si>
    <t>Publica Clasificada</t>
  </si>
  <si>
    <t>Ilimitada</t>
  </si>
  <si>
    <t>Archivo físicio
Carpetas compatridas TRD</t>
  </si>
  <si>
    <t>Contratación y Adquisición de Bienes y Servicios</t>
  </si>
  <si>
    <t xml:space="preserve">220.75 CONTRATOS </t>
  </si>
  <si>
    <t>a las diferentes tipologias de contratos celebrados a
través de las diferentes modalidades de contratación (licitación pública, selección abreviada, concurso de méritos, mínima cuantía y contratación directa).</t>
  </si>
  <si>
    <t>Gestión juridica contractual</t>
  </si>
  <si>
    <t>Técnico Administrativo Código 3124 Grado 9</t>
  </si>
  <si>
    <t>Cada abogado lider del proceso contractual</t>
  </si>
  <si>
    <t>SECOP II
carpetas compartidas TRD</t>
  </si>
  <si>
    <t>220.76 CONVENIOS</t>
  </si>
  <si>
    <t>Son registros evidencia de la interacción del INM con institutos pares del contexto internacional, así como también con instituciones públicas o privadas del contexto nacional que expresen voluntad de cooperación técnica y/o científica.</t>
  </si>
  <si>
    <t>Subdirección o áea donde se origina el convenio</t>
  </si>
  <si>
    <t>220.85 DERECHOS DE PETICIÓN</t>
  </si>
  <si>
    <t>220.185 ORDENES DE COMPRA</t>
  </si>
  <si>
    <t xml:space="preserve">Esta serie refleja las ordenes de compra celebradas a través de acuerdos marcos de precios en la plataforma de tienda virtual. </t>
  </si>
  <si>
    <t>https://www.colombiacompra.gov.co/content/tienda-virtual
Carpeatas compartidas TRD</t>
  </si>
  <si>
    <t>220.15 CARTAS DE ACEPTACION DE OFERTA</t>
  </si>
  <si>
    <t>Esta serie refleja las diferentes tipologias de contratos celebrados a través de las diferentes modalidades de contratación de mínima cuantía.</t>
  </si>
  <si>
    <t>Gestión Financiera</t>
  </si>
  <si>
    <t>230.45 CERTIFICADOS DE DISPONIBILIDAD PRESUPUESTAL</t>
  </si>
  <si>
    <t>Consecutivo CDP, solicitud CDP, Certficado de disponibilidad presupuestal</t>
  </si>
  <si>
    <t>Area solicitante.</t>
  </si>
  <si>
    <t>carpetas compartidas TRD
SIIF</t>
  </si>
  <si>
    <t>230.40.4 Certificados de ingresos y retenciones</t>
  </si>
  <si>
    <t>Estos documentos reflejan los pagos, retenciones y descuentos practicados a
todas las personas naturales y juridicas con relación laboral o contractual con el
INM. Al cabo de los 10 años (contados a partir del 31 de diciembre del período
contable al cual corresponda el soporte -Régimen de Contabilidad Pública 9.2.4
Tenencia, conservación y custodia de los soportes, comprobantes y libros de
contabilidad) se elimina por perdida de valores administrativos y contables. L</t>
  </si>
  <si>
    <t>Todos colaboradores de la entidad y entes de control</t>
  </si>
  <si>
    <t>SI</t>
  </si>
  <si>
    <t>Talento humano, Profesional Grado 9</t>
  </si>
  <si>
    <t>carpetas compartidas TRD</t>
  </si>
  <si>
    <t>230.51. 3 Comprobantes contables de Reintegro Presupuestal</t>
  </si>
  <si>
    <t>Estos documentos reflejan el reintegro o devolución de recursos con ocasión de
ordenes de pago generadas dentro de la vigencia fiscal.</t>
  </si>
  <si>
    <t>Area financiera</t>
  </si>
  <si>
    <t>230.51. 4 Comprobantes contables de traslado CUN</t>
  </si>
  <si>
    <t>Estos documentos reflejan la trasferencia por parte del INM a la libreta CUN
por concepto de recaudo de recursos propios</t>
  </si>
  <si>
    <t>230.65.1 Conciliaciones bancarias</t>
  </si>
  <si>
    <t>Documentos resultantes de la comparación de saldos contables de bancos y
saldos en los extractos bancarios, para contabilización/ajuste de las diferencias
existentes</t>
  </si>
  <si>
    <t>Profesional grado 18 y profesional grado 15</t>
  </si>
  <si>
    <t>230.65.2 Conciliaciones de almacén</t>
  </si>
  <si>
    <t>Documentos resultantes de la comparación de la información remitida por el almacen para efectos de los registros contables en el estado financiero del
INM.</t>
  </si>
  <si>
    <t>area financiera, control interno, dirección</t>
  </si>
  <si>
    <t>230.65.3 Conciliaciones de contingente judicial</t>
  </si>
  <si>
    <t>Documentos resultantes de la verificación de la información generada por el
sistema de registro judicial del estado frente a los registros contables de la
entidad.</t>
  </si>
  <si>
    <t>230.65.4 Conciliaciones de incapacidades</t>
  </si>
  <si>
    <t>Documentos resultantes de la información generada por el Grupo de Taleno Humano para el registro de incapacidades ante los estados financieros. S</t>
  </si>
  <si>
    <t>Profesional especializado 15 de financiera y profesional especializado grado 14 de SSMRC</t>
  </si>
  <si>
    <t>230.65.5 Conciliaciones de ingreso</t>
  </si>
  <si>
    <t>Documentos resultantes de la comparación de información por la venta de
servicios metrologicos entre el Grupo de Servicios Metrologicos y el Grupo de
Gestión Financiera</t>
  </si>
  <si>
    <t>area financiera, control interno, SSMRC</t>
  </si>
  <si>
    <t>230.65.6 Conciliaciones de operaciones reciprocas</t>
  </si>
  <si>
    <t>Documentos resultantes de las operaciones generadas con otras entidades que
deben reportarse ante el Ministerio de Hacienda y la Contaduria General de la
Nación.</t>
  </si>
  <si>
    <t>230.65.7 Conciliaciones de seguridad social</t>
  </si>
  <si>
    <t>Documentos resultantes de comparar la solicitud de recursos por parte del Grupo de Talento Humano - Nomina y la información registrada en los estados
financieros y su respectivo pago.</t>
  </si>
  <si>
    <t>area finanicera y talento humano</t>
  </si>
  <si>
    <t>230.80.1 Declaraciones de estampilla pro UNAL</t>
  </si>
  <si>
    <t>Documentos asociados a la compensación de esta contribución parafiscal ante
el Ministerio de Educación</t>
  </si>
  <si>
    <t>Area financiera, entes de control</t>
  </si>
  <si>
    <t>230.80.2 Declaraciones de FONSECON</t>
  </si>
  <si>
    <t>Documentos asociados a la compensación de esta contribución parafiscal ante
el Ministerio del Interior.</t>
  </si>
  <si>
    <t xml:space="preserve">230.80.3 Declaraciones de información exógena Distrital </t>
  </si>
  <si>
    <t>Documento presentado por el contribuyente a la administración de impuestos
distristales, para remitir la información correspondiente a las operaciones
realizadas durante la vigencia con personas naturales y juridicas de acuerdo
con la normatividad vigente</t>
  </si>
  <si>
    <t>230.80.4 Declaraciones de información exógena Nacional</t>
  </si>
  <si>
    <t>Documento presentado por el contribuyente a la administración de impuestos
nacionales, para remitir la información correspondiente a las operaciones
realizadas durante la vigencia con personas naturales y juridicas de acuerdo
con la normatividad vigente</t>
  </si>
  <si>
    <t>230.85 DERECHOS DE PETICIÓN</t>
  </si>
  <si>
    <t>Gestión de PQRSD</t>
  </si>
  <si>
    <t>Grupo gestion financiera</t>
  </si>
  <si>
    <t>.pdf</t>
  </si>
  <si>
    <t>230.95 ESTADOS FINANCIEROS</t>
  </si>
  <si>
    <t>Informes, Estados Financieros, Notas Contables y Revelaciones</t>
  </si>
  <si>
    <t>Ciudadanía y funcionarios en general</t>
  </si>
  <si>
    <t>Contratista con funciones de apoyo a contabilidad</t>
  </si>
  <si>
    <t>Intranet: https://www.inm.gov.co/instituto-nacional-de-metrologia-de-colombia/gestion/gestion-financiera/
Página web: 
http://www.inm.gov.co/instituto-nacional-de-metrologia-de-colombia/gestion/gestion-financiera/
SIIF
carpetas compartidas TRD</t>
  </si>
  <si>
    <t>230.135.18 Informes de Ejecución Presupuestal</t>
  </si>
  <si>
    <t>Informes Ejecución Presupuestal</t>
  </si>
  <si>
    <t>Su disponibilidad es 7 días de la semana de 6:00 a 23:00</t>
  </si>
  <si>
    <t>carpetas compartidas TRD
inm.gov.co</t>
  </si>
  <si>
    <t>Informe</t>
  </si>
  <si>
    <t>Informes organismos de Control</t>
  </si>
  <si>
    <t>Varios formatos</t>
  </si>
  <si>
    <t>230.170.1 Libros de gastos</t>
  </si>
  <si>
    <t>Documento de traslado presupuestal: oficio de traslado, justificación económica, acto admnistrativo y certificaciones, oficio de aceptación o rechazo.
Soportes de SIIF</t>
  </si>
  <si>
    <t>.docx</t>
  </si>
  <si>
    <t>230.51.1 Comprobantes contables de egreso</t>
  </si>
  <si>
    <t>Ordenes de pago de egresos o documentos que acrediten egresos en el sistema</t>
  </si>
  <si>
    <t>Toda la entidad, entes de control</t>
  </si>
  <si>
    <t>Los documentos se pueden consultar en plataforma SECOP II para contratos y para ordenes de compra, en carpeta compartida del INM</t>
  </si>
  <si>
    <t>Plataforma SECOP II
carpeta compartida TRD</t>
  </si>
  <si>
    <t>230.51.2 Comprobantes contables de ingreso</t>
  </si>
  <si>
    <t>Ordenes de Pago de Ingresos, recaudo, recibos de caja</t>
  </si>
  <si>
    <t>Profesional especializado 15 de financiera y profesional universitario grado 9</t>
  </si>
  <si>
    <t>Sistema Integrado de Información Financiera SIIF Nación II
capeta compartda TRD</t>
  </si>
  <si>
    <t>230.220.1 Programa Anual Mensualizado de caja PAC</t>
  </si>
  <si>
    <t>Programa Anual Mensualizado de caja PAC, formato único de distribución</t>
  </si>
  <si>
    <t>sECRETARIA general y grupo de gestión financiera</t>
  </si>
  <si>
    <t>El Ministerio de Hacienda Comunica a las entidades una vez cada vigencia el formato a reportar</t>
  </si>
  <si>
    <t>230.240 REGISTROS PRESUPUESTALES</t>
  </si>
  <si>
    <t>Documento de compromiso presupuestal</t>
  </si>
  <si>
    <t>230.80.5 Declaraciones de ingresos y patrimonio</t>
  </si>
  <si>
    <t>Declaración ingresos y exógena</t>
  </si>
  <si>
    <t>Contratistas con apoyo a Contabilidad</t>
  </si>
  <si>
    <t>MUISCA y Pagina web INM
carpetas compartidas TRD</t>
  </si>
  <si>
    <t>230.80.6 Declaraciones de Retenciones en la Fuente</t>
  </si>
  <si>
    <t>Declaración de Retención en la fuente</t>
  </si>
  <si>
    <t>MUISCA y Carpetas compartidas TRD</t>
  </si>
  <si>
    <t>230.80.7 Declaraciones de Retenciones de Ica</t>
  </si>
  <si>
    <t>Declaración de rete ICA</t>
  </si>
  <si>
    <t>Bimensual</t>
  </si>
  <si>
    <t>Carpetas compartidas TRD y Pagina web de la SDH</t>
  </si>
  <si>
    <t>230.160.1 Libro Diario Oficial</t>
  </si>
  <si>
    <t>El libro diario es el libro de primera entrada donde se registran en forma
cronológica todos los hechos económicos susceptibles de ser cuantificados en
unidades monetarias; todas las operaciones, por partidas individuales o por
resúmenes, en un período no superior a un mes</t>
  </si>
  <si>
    <t>CONTABILIDAD</t>
  </si>
  <si>
    <t>SIIF</t>
  </si>
  <si>
    <t>230.160.2 Libro Mayor Oficial</t>
  </si>
  <si>
    <t>En este libro se registran en forma resumida los valores por cuenta o rubros delas transacciones del período respectivo. Partiendo de los saldos del períodoanterior, se muestran los valores del movimiento débito y crédito del períodorespectivo. La información se obtiene a nivel de cuentas mayores y produceuna síntesis de los movimientos débitos y créditos que afectaron cada una delas cuentas de mayor.</t>
  </si>
  <si>
    <t>230.170.1 Libros de gastos_x000D_</t>
  </si>
  <si>
    <t>Documentos que reflejan las operaciones que afectan el presupuesto de gastos
por cada uno de los rubros definidos en el acto administrativo de la entidad
que lo desagregue, reflejando la apropiación inicial, sus modificaciones, la
apropiación inicial, sus modificaciones, la apropiación definitiva, los certificados
de disponibilidad, lo compromisos contraídos, las obligaciones y los pagos
realizados</t>
  </si>
  <si>
    <t>230.170.3 Libros de vigencias futuras</t>
  </si>
  <si>
    <t>Vigencias futuras</t>
  </si>
  <si>
    <t>Gestión de Talento Humano</t>
  </si>
  <si>
    <t>240.5.1 Actas Comisión de Personal</t>
  </si>
  <si>
    <t>Activo de información compuesto por información asociados a  Proceso selección comisión de personal, Actas comisión de personal, Adjuntos, Comunicaciones. (Resultado de unificación 4 activos de información asociados a Informes de comisión de servicios en 2018)</t>
  </si>
  <si>
    <t>Grupo de Gestión del Talento Humano</t>
  </si>
  <si>
    <t>Resolución 197 de 2012</t>
  </si>
  <si>
    <t>Ley 909 de 2004 
Decreto 1228 de 2005
Decreto 1083 de 2015</t>
  </si>
  <si>
    <t>Carpetas compartidas Talento humano TRD</t>
  </si>
  <si>
    <t>240.5.5 Actas Comité de Convivencia Laboral</t>
  </si>
  <si>
    <t>Activo de información compuesto por información asociados a  Proceso selección Comité de Convivencia Laboral, Actas Comité de Convivencia Laboral, Adjuntos, Comunicaciones. (Resultado de unificación 4 activos de información asociados a Comite de Convivencia)</t>
  </si>
  <si>
    <r>
      <t xml:space="preserve">Resolución 519 de 2018.
Resolución 356 de 2012 </t>
    </r>
    <r>
      <rPr>
        <sz val="10"/>
        <color rgb="FFFF0000"/>
        <rFont val="Calibri"/>
        <family val="2"/>
        <scheme val="minor"/>
      </rPr>
      <t>Resolución 0652 de 2012 de MT</t>
    </r>
  </si>
  <si>
    <t>Presidente y secretario de Comité de convivencia</t>
  </si>
  <si>
    <t>Ley 1010 de 2006</t>
  </si>
  <si>
    <t>240.5.9 Actas de Comité Paritario de Salud y Seguridad en el Trabajo - COPASST</t>
  </si>
  <si>
    <t>Activo de información compuesto por Proceso selección del Comité, Actas Comité Paritario de Salud y Seguridad en el Trabajo - COPASST, Comunicaciones, Adjuntos. (Resultado de unificación 4 activos de información asociados al COPASST)</t>
  </si>
  <si>
    <t>Resolución 514 de 2022</t>
  </si>
  <si>
    <t>Decreto 1072 de 2015</t>
  </si>
  <si>
    <t xml:space="preserve">240.125 HISTORIAS LABORALES  </t>
  </si>
  <si>
    <t xml:space="preserve">Activo de información compuesto por; · Acto administrativo de nombramiento o contrato de trabajo,  Oficio de notificación de nombramiento o contrato de trabajo, Oficio de aceptación de nombramiento en el cargo o contrato de trabajo, Documentos de identificación, Hoja de vida (formato único de función pública), Documentos de estudio y experiencia que acrediten los requisitos del cargo, Acta de posesión,  Pasado judicial certificados de antecedentes penales, Certificado de antecedentes fiscales, Certificado de antecedentes disciplinarios, Declaración de bienes y rentas ( Su actualización se consulta en el SIGEP),  Certificado de aptitud laboral (examen médico de ingreso), Afiliación a: régimen de salud (eps), pensión,
cesantías, caja de compensación, etc., Actos administrativos que señalan las situaciones administrativas del funcionario: vacaciones, licencias, Evaluación del desempeño, Acto administrativo de retiro o desvinculación del servidor de la entidad, donde consten las razones del mismo: supresión del cargo, insubsistencia destitución, aceptación de la renuncia del cargo, liquidación del contrato, incorporación a otra entidad etc., Declaración Juramentada - Dependencia económica, Estudio prima técnica, Evaluación de Desempeño Laboral Provisionales, Estudio de cumplimiento de requisitos Provisionales, Plan Mejoramiento Individual, Evaluación de Desempeño - Gerentes Públicos, Control Historia Laboral, Autorización para inclusión en base de datos, Certificaciones Laborales, Verificación entregables - Desvinculación Laboral, Acta de entrega de puesto de trabajo, Acta Recibo Satisfacción Calzado Vestido Labor, Lista chequeo documentos vinculación, Acta Recibo Carnet, Evaluación conocimientos básicos,  Estudio de Verificación requisitos para otorgamiento encargo, Declaración Juramentada, Acuerdo de confidencialidad y buen uso activos de información, Declaración de intereses privados y potencial
conflicto de interes, Autorización de delegación de funciones, Autorización Comunicación y/o Notificación Actos administrativos
</t>
  </si>
  <si>
    <t>Grupo Talento humano</t>
  </si>
  <si>
    <t>Circular No 004 de 2003. Archivo General de la Nación</t>
  </si>
  <si>
    <t>Carpetas compartidas Talento humano TRD
Archivo de gestión</t>
  </si>
  <si>
    <t>240.175.1 Memorias de comisión de servicios al exterior</t>
  </si>
  <si>
    <t>Activo de información compuesto por las solicitudes de comisión y los informes de comisiones de servicios  (Resultado de unificación 2 activos de información asociados a Informes de comisión de servicios en 2018)</t>
  </si>
  <si>
    <t>Comisionado</t>
  </si>
  <si>
    <t>240.135.11 Informes de Gestión</t>
  </si>
  <si>
    <t>Informes de gestión elaborados y desarrollados en el año, referentes a las actividades realizadas por TH</t>
  </si>
  <si>
    <t>240.180 Nominas</t>
  </si>
  <si>
    <t>Estos documentos contienen la relación de pagos en la cual se registran los salarios, las bonificaciones y las deducciones de un periodo determinado, que realiza una entidad a sus funcionarios en cumplimiento de las obligaciones laborales</t>
  </si>
  <si>
    <t>240.195.7 Planes de Bienestar Laboral e Incentivos</t>
  </si>
  <si>
    <t xml:space="preserve">Estos documentos respaldan las acciones encaminadas a mejorar las condiciones del servidor público, su nivel de vida y el de su familia y elevar los niveles de satisfacción mediante el diseño e implementación del sistema de reconocimientos e incentivos del Instituto. </t>
  </si>
  <si>
    <t>Contratista y profesional especializado Grado 18</t>
  </si>
  <si>
    <t>240.195.10 Planes de gestión del conocimiento e innovación</t>
  </si>
  <si>
    <t>Son registros que evidencian el ciclo de aprendizaje y de adaptación a las nuevas tecnologías, interconecta el conocimiento entre los servidores y dependencias, y
promueve buenas prácticas de gestión, según la Dimensión 6 de MIPG.</t>
  </si>
  <si>
    <t>Decreto 1072 de 2015
Resolución 0312 de 2019</t>
  </si>
  <si>
    <t xml:space="preserve">
Carpetas compartidas TRD Talento humano</t>
  </si>
  <si>
    <t>240.195.11 Planes de trabajo anual del Sistema de Gestión de Seguridad y Salud en el Trabajo – SG - SST</t>
  </si>
  <si>
    <t>Estos documentos reflejan la implementación de un sistema que tiene por
objeto anticipar, reconocer, evaluar y controlar los riesgos que puedan
afectar la seguridad y salud en el trabajo</t>
  </si>
  <si>
    <t>Contratista SST</t>
  </si>
  <si>
    <t>Carpetas compartidas TRD Talento humano</t>
  </si>
  <si>
    <t>240.195.14 Planes estrategicos de talento humano</t>
  </si>
  <si>
    <t>Son registros que evidencian la planeación ejecución y evaluación de las acciones desarrolladas por el Grupo Interno de trabajo de Gestión del Talento Humano.</t>
  </si>
  <si>
    <t>NO</t>
  </si>
  <si>
    <t>Equipo talento humano</t>
  </si>
  <si>
    <t>240.195.18 Planes Institucionales de Capacitación_x000D_</t>
  </si>
  <si>
    <t xml:space="preserve">Estos documentos respaldan las acciones encaminadas a fortalecer las competencias de los servidores públicos de la entidad, mediante el diseño y la implementación de programas de inducción, Reinducción, formación y desarrollo, de acuerdo con las necesidades estratégicas de la Entidad. </t>
  </si>
  <si>
    <t>Y:\Grupo de Gestión de Talento Humano\Planes</t>
  </si>
  <si>
    <t>240.85 DERECHOS DE PETICIÓN</t>
  </si>
  <si>
    <t>Carpetas con las solicitudes y respuestas de los derechos de petición recibidos</t>
  </si>
  <si>
    <t>SGDEA, OPHELIA, SURDO</t>
  </si>
  <si>
    <t>240.135.20 Informes a entes de control</t>
  </si>
  <si>
    <t>Informes suministrados a entes de control y comunicaciones oficiales</t>
  </si>
  <si>
    <t>Carpetas compartidas Talento humano</t>
  </si>
  <si>
    <t>240.195.9 Planes de garantia de personas en condición de discapacidad</t>
  </si>
  <si>
    <t xml:space="preserve">Son registros que evidencian de la cultura organizacional frente al tema de Discapacidad en concordancia con la Convención sobre los Derechos de lasPersonas con Discapacidad y el Plan Nacional de Desarrollo. </t>
  </si>
  <si>
    <t>240.175.2 Memorias de comisión de servicios al interior</t>
  </si>
  <si>
    <t>Estos documentos soportan las actividades necesarias para el trámite de viáticos
y gastos de viaje por comisiones al interior del país. Para las comisiones de
intercambio técnico y cientifico los funcionarios aportan las memorias de la comisión (presentación, listados de asistencia, informe técnico, evaluaciones de eficacia). Para las comisiones de intercambio técnico y cientifico los funcionarios aportan las memorias de la comisión (presentación, listados de asistencia, informe técnico, evaluaciones de eficacia).</t>
  </si>
  <si>
    <t>240.245.1 Procesos de acuerdos de gestión</t>
  </si>
  <si>
    <t>Son 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</si>
  <si>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Grupo de Gestión del Talento Humano y entes de control</t>
  </si>
  <si>
    <t xml:space="preserve">240.245.2 Procesos de gestión del rendimiento  </t>
  </si>
  <si>
    <t>Documentos que contienen la información consolidada sobre los resultados obtenidos en el proceso de Evaluación del Desempeño Laboral, y presenta los análisis cuantitativos y cualitativos, así mismo permite detectar las fortalezas y debilidades, para que sean tenidas en cuenta en los Planes estrategicos de Talento Humano.</t>
  </si>
  <si>
    <t>Estudios ténicos para la estructura de planta de personal</t>
  </si>
  <si>
    <t>mirar con Marthica</t>
  </si>
  <si>
    <t>Concurso de mérito realizado con la Comisión Nacional de servicio cívico</t>
  </si>
  <si>
    <t>Banco nacional de listas de elegibles de la comisión nacional de servicio civil</t>
  </si>
  <si>
    <t>Kactus</t>
  </si>
  <si>
    <t>Software para la gestión de nomina</t>
  </si>
  <si>
    <t>Pasantias</t>
  </si>
  <si>
    <t>Activo de información compuesto por solicitudes de pasantias y certificación de pasantes (Resultado de unificación 2 activos de información asociados a Manual de Funciones y requisitos en 2018)</t>
  </si>
  <si>
    <t>Manual de especifico de funciones y competencias laborales</t>
  </si>
  <si>
    <t>Activo de información compuesto por Manuales, Estudios y Analisis  (Resultado de unificación 3 activos de información asociados a Manual de Funciones y requisitos en 2018)</t>
  </si>
  <si>
    <t>Repositiorio actos administrativos</t>
  </si>
  <si>
    <t>Matriz Socio demografica</t>
  </si>
  <si>
    <t>Matriz en excel con información personal del recurso humano. La información contenida en la matriz se relaciona con datos laborales, sensibles, academicos, identificactivos, familiares, entre otros</t>
  </si>
  <si>
    <t>Matriz experiencia y formación</t>
  </si>
  <si>
    <t>Matriz en excel con información academica no formal del recurso humano (Cursos, seminarios, talleres y experiencia laborales)</t>
  </si>
  <si>
    <t>SSMRC</t>
  </si>
  <si>
    <t>Red Colombiana de Metrología</t>
  </si>
  <si>
    <t>Guías de Calibración y Recomendaciones Metrológicas para Laboratorios</t>
  </si>
  <si>
    <t>Documentos técnicos elaborados en el marco del los grupos técnicos por magntud y temáticos de la Red colombiana de metrología</t>
  </si>
  <si>
    <t>Integrantes del grupo de  Ensayos de Aptitud</t>
  </si>
  <si>
    <t xml:space="preserve">Profesional Universitario Código 2044 Grado 07 </t>
  </si>
  <si>
    <t>Capacitación Formación y Cultura Metrológica</t>
  </si>
  <si>
    <t>Registros de la comercialización del servicio de capacitación</t>
  </si>
  <si>
    <t>Son registros producto de los servicios de capacitación técnica en materia de metrológica que presta el Instituto. Por su relevancia misional hará parte de la Memoria Institucional. Contiene Programación cursos metrología, Solicitud de Inscripción, Listado Inscritos, Listado de asistencia, Evaluación de servicio de capacitación, Constancia asistencia, Contenido de curso y Comunicación oficial</t>
  </si>
  <si>
    <t>Integrantes del área</t>
  </si>
  <si>
    <t xml:space="preserve">Subdirector General de Unidad Administrativa Especial Código 40 Grado 20 </t>
  </si>
  <si>
    <t xml:space="preserve">Desde el 2014 hasta el 2020 la información se encuentra en el aplicativo SASM. Desde el 2020 en BPMetro </t>
  </si>
  <si>
    <t>Gestión de Servicios Metrológicos</t>
  </si>
  <si>
    <t>Registros de la comercialización MRC</t>
  </si>
  <si>
    <t>Radicación de la solicitud, Cotización Materiales de referencia, Comprobante de entrega de materiales de referencia, comprobante de entrega del MRC, comunicaciones con el cliente relacionadas con el servicio</t>
  </si>
  <si>
    <t>Desde el 2014 hasta el 2020 la información se encuentra en el aplicativo SASM. Del 2020 a sep 2022 en BPMetro. Desde sept 2022 en SAMS</t>
  </si>
  <si>
    <t xml:space="preserve">Registros de la comercialización servicio de calibración </t>
  </si>
  <si>
    <t>Oferta de Servicios de Calibración, Capacidades de Medición y Calibración, Solicitud de cotización del servicio e instrucciones para los clientes, Requisitos previos para la calibración en el INM, Solicitud de cotización del servicio e instrucciones para los clientes, Cotización de servicios laboratorio de volumen, Cotización laboratorio corriente continua y alterna, Solicitud de cotización en temperatura y humedad relativa, Especificaciones de espectrofotómetros externos para servicio de calibración, Especificaciones de filtros externos para para servicio de certificación, Cotización de Servicios de Calibración, Programación de servicios de calibración, Formato Definición por parte del Cliente de los puntos a ser calibrados para patrones de potencia y energía, Programación de servicios de calibración, contratos interadministrativos, ofertas, comunicaciones con el cliente sobre la prestación del servicio.</t>
  </si>
  <si>
    <t>Registros de la comercialización servicio de asistencia técnica</t>
  </si>
  <si>
    <t xml:space="preserve">Solicitudes de servicio por tipo de modalidad, comprobante de pago, contrato interadministrativo, comunicación para iniciar la prestación del servicio </t>
  </si>
  <si>
    <t>Desde el 2014 hasta el 2020 la información se encuentra en el aplicativo SASM. A partir del 2020 la información se encuentra en BPMetro</t>
  </si>
  <si>
    <t>Registros de la comercialización servicio de ensayos de aptitud</t>
  </si>
  <si>
    <t>Radicación de la solicitud por parte del cliente, Cotización EA, contrato interadministrativo, comprobante de pago, comunicación para iniciar la prestación del servicio</t>
  </si>
  <si>
    <t>500.135.11 Informes de Gestión</t>
  </si>
  <si>
    <t>Informes sobre la gestión del grupo relacionados con Plan de Acción y  avances planes de mejoramiento, entre otros</t>
  </si>
  <si>
    <t xml:space="preserve">Integrantes del proceso de I+D+I
OAP
Alta dirección
</t>
  </si>
  <si>
    <t>Sin observaciones</t>
  </si>
  <si>
    <t>500.5.14 Actas mesas de trabajo técnico científico</t>
  </si>
  <si>
    <t>Actas mesas de trabajo tecnico científico</t>
  </si>
  <si>
    <t>Grupo que conforma la mesa de trabajo</t>
  </si>
  <si>
    <t>530.135.11 Informes de Gestión</t>
  </si>
  <si>
    <t>500.235 PROCESO REGISTROS DE PROPIEDAD INTELECTUAL</t>
  </si>
  <si>
    <t>Son documentos que reflejan el trámite realizado ante la Superintendencia de Industria y Comercio con el fin de registrar las marcas y patentes de invención propia del INM.</t>
  </si>
  <si>
    <t>510.40.1 Certificado de asistencia servicio de capacitación</t>
  </si>
  <si>
    <t>Son registros de asistencia de las personas que asisten a las capacitaciones realizadas.</t>
  </si>
  <si>
    <t>510.40.2 Certificado de calibración</t>
  </si>
  <si>
    <t>510.40.3 Certificado de materiales de referencia</t>
  </si>
  <si>
    <t>510.135.11 Informes de Gestión</t>
  </si>
  <si>
    <t>Integrantes  del grupo de Servicios Metrológicos</t>
  </si>
  <si>
    <t>Ensayos de Aptitud</t>
  </si>
  <si>
    <t>520.135.11 Informes de Gestión</t>
  </si>
  <si>
    <t>520.135.17 Informes de Comparación Interlaboratorios y/o Ensayos de Aptitud</t>
  </si>
  <si>
    <t>Informe de ejecución de los ensayos de aptitud</t>
  </si>
  <si>
    <t>Asistencia Técnica</t>
  </si>
  <si>
    <t>530.60.3 Conceptos del servicio de Asistencia Técnica</t>
  </si>
  <si>
    <t>Entregables propios de cada modalidad de los servicios ejecutados de asistencia técnica.
Servicios: SAM, SMECM, CDT</t>
  </si>
  <si>
    <t xml:space="preserve">Profesional Especializado Código 2028 Grado 22 </t>
  </si>
  <si>
    <t>530.135.21 Informes de la Red Colombiana de Metrología</t>
  </si>
  <si>
    <t>Informes de las actividades realizadas en los diferentes espacios de la Red colombiana de metrología</t>
  </si>
  <si>
    <t>530.155 INSTRUMENTOS DE GESTIÓN DE INVESTIGACIÓN</t>
  </si>
  <si>
    <t xml:space="preserve">Son documentos producto del desarrollo de las actividades de gestión de I+D+i </t>
  </si>
  <si>
    <t xml:space="preserve">Integrantes del proceso de I+D+I
</t>
  </si>
  <si>
    <t>530.225.5 Proyectos de la unidad sectorial de normalización</t>
  </si>
  <si>
    <t>Documenos normativos elaborados en el marco del comité técnico sectorial de normalización en metrología del INM</t>
  </si>
  <si>
    <t>500.85 DERECHOS DE PETICIÓN</t>
  </si>
  <si>
    <t>Relación con el ciudadano</t>
  </si>
  <si>
    <t>Documento de Texto</t>
  </si>
  <si>
    <t>A la fecha no se cuenta con derechos de petición en el proceso</t>
  </si>
  <si>
    <t>500.135.2 Informes de atención al ciudadano</t>
  </si>
  <si>
    <t>Son documentos que reflejan la interacción existente entre el instituto y el ciudadano y que garantizar los mecanismos de participación ciudadana en la entidad. S</t>
  </si>
  <si>
    <t>https://inm.gov.co/servicio-al-ciudadano/participacion-ciudadana/informes-de-participacion-ciudadana/</t>
  </si>
  <si>
    <t>Comunicaciones</t>
  </si>
  <si>
    <t>500.195.21 Planes Estratégicos de Comunicaciones</t>
  </si>
  <si>
    <t>Son documentos que reflejan la planeación cuatrienal en temas de comunicaciones, se encuentra enlazado con el Plan de Gobierno y el Plan Sectorial</t>
  </si>
  <si>
    <t>500.250.2 Reportes red interinstitucional de transparencia y anticorrupción - RITA</t>
  </si>
  <si>
    <t>La Red Interinstitucional de Transparencia y Anticorrupción - RITA constituye una de las herramientas más apropiadas para la identificación y prevención del riesgo de corrupción y el canal seguro para que la ciudadanía entregue los informes dando a conocer riesgos y posibles actos de corrupción.</t>
  </si>
  <si>
    <t>No se evidenciaron reportes RITA efectuados a la fecha.</t>
  </si>
  <si>
    <t>SMF</t>
  </si>
  <si>
    <t>Gestión Patrones Nacionales y Sistemas de Medición</t>
  </si>
  <si>
    <t>300.5.14  Actas mesas de trabajo técnico científico</t>
  </si>
  <si>
    <t>Secretario de la mesa</t>
  </si>
  <si>
    <t xml:space="preserve"> Carpetas compartidas TRD
</t>
  </si>
  <si>
    <t>300.85 Derechos de peticion</t>
  </si>
  <si>
    <t>La información tiene tanto contenido publico como reservado o clasificado</t>
  </si>
  <si>
    <t>300.105.1 Estudios Técnicos designación de Patrones Nacionales</t>
  </si>
  <si>
    <t> Informe de estudios Técnicos designación de Patrones Nacionales (se usa formato vigente de informe técnico del SIG).</t>
  </si>
  <si>
    <t>Toda la entidad.</t>
  </si>
  <si>
    <t>Lider de laboratorio</t>
  </si>
  <si>
    <t>Se considera criticidad "Alto" debido a que es información relevante a los Patrones Nacionales.</t>
  </si>
  <si>
    <t>Cada profesional designado produce la información por cada laboratorio.</t>
  </si>
  <si>
    <t>330 145.20 Instrumentos de control para la gestión de equipamiento del taller de manufactura</t>
  </si>
  <si>
    <t>Son documentos producto de las actividades realizadas en el taller de manufactura
para atender las necesidades del INM para cumplir su misionalidad</t>
  </si>
  <si>
    <t>Area manufactura</t>
  </si>
  <si>
    <t>330.145.18 Instrumentos de control para la gestión de actividades del taller de manufactura</t>
  </si>
  <si>
    <t>Son registros relacionados con las actividades del Sistema de Gestión de Calidad
realizadas por el taller de manufactura. S</t>
  </si>
  <si>
    <t>330.145.19 Instrumentos de control para la gestión de calidad</t>
  </si>
  <si>
    <t>Son documentos producto de las actividades realizadas en el taller de manufactura
para la gestión de su equipamiento</t>
  </si>
  <si>
    <t>300.195.19 Planes de trazabilidad y aseguramiento de la validez de los resultados</t>
  </si>
  <si>
    <t>Formato aplicable a patrones nacionales que requieren trazabilidad internacional.</t>
  </si>
  <si>
    <t>Información usada entre diferentes procesos y áreas del INM.</t>
  </si>
  <si>
    <t>Archivos digitales, carpetas compartidas.</t>
  </si>
  <si>
    <t>310.155 INSTRUMENTOS DE GESTIÓN DE INVESTIGACIÓN</t>
  </si>
  <si>
    <t>Son documentos producto de las investigaciones y las actividades de Ciencia, Tecnología e Innovación, desarrolladas por los laboratorios</t>
  </si>
  <si>
    <t>Laboratorios GITTTF</t>
  </si>
  <si>
    <t>Lider de Laboratorio</t>
  </si>
  <si>
    <t>Cada profesional o laboratorio designado produce la información por cada laboratorio.</t>
  </si>
  <si>
    <t>310.225.4 Proyectos de investigación, desarrollo e innovación</t>
  </si>
  <si>
    <t xml:space="preserve">Son documentos evidencia de la historia del equipamiento existente en los laboratorios del Instituto. </t>
  </si>
  <si>
    <t>Grupo de trabajo</t>
  </si>
  <si>
    <t>Algunas ideas o proyectos I+D+i son internas INM, otras se ejcutan entre INM y la academia o la industria, integran por ejmplo COnvenio Marco, Contratos espeíficos, documentos técnicos, entre otros.</t>
  </si>
  <si>
    <t>Los resultados durante el proceso de la investigación I+D+i son confidenciales. Es viable publicar los resultados finales de la investigación.</t>
  </si>
  <si>
    <t>320.130 HOJA DE VIDA DE EQUIPOS METROLÓGICOS</t>
  </si>
  <si>
    <t>Son documentos evidencia de la historia del equipamiento existente en los laboratorios del Instituto.</t>
  </si>
  <si>
    <t>Misión institucional de custodiar patrones de medición.</t>
  </si>
  <si>
    <t>320.145.2 Instrumentos de control de aseguramiento de la validez de los resultados</t>
  </si>
  <si>
    <t>Son documentos producto de las actividades que evidencian el estudio del comportamiento de los equipos de medición en los laboratorios del Instituto y que a su vez garantizan la calidad de los resultados de medición</t>
  </si>
  <si>
    <t>Grupos internos de trabajo</t>
  </si>
  <si>
    <t>Son documentos (informes, registros, etc.) que soportan la confianza de la validez de los resultados.</t>
  </si>
  <si>
    <t>350.145.19 Instrumentos de control para la gestión de calidad</t>
  </si>
  <si>
    <t>Son registros relacionados con las actividades del Sistema de Gestión de Calidad realizadas por los laboratorios</t>
  </si>
  <si>
    <t>320.155 INSTRUMENTOS DE GESTIÓN DE INVESTIGACIÓN</t>
  </si>
  <si>
    <t>Servicios de Calibración</t>
  </si>
  <si>
    <t>320.205.2 Proceso de calibración y medición corriente continua y alterna</t>
  </si>
  <si>
    <t>Son registros producto de las calibraciones calibraciones / mediciones realizadas por
los laboratorios del Instituto</t>
  </si>
  <si>
    <t>Laboratorio de Corriente Continua y Alterna</t>
  </si>
  <si>
    <t>Registros documentales para cada servicio de calibración individual, de acuerdo a los lineamientos de la ISO/IEC 17025 vigente.</t>
  </si>
  <si>
    <t>ISO/IEC 17025 vigente.</t>
  </si>
  <si>
    <t>(1)  Carpetas compartidas TRD
(2) Aplicativo vigente (SASM (2012 a 2020), BPMetro (desde 2020)).</t>
  </si>
  <si>
    <t>320.205.9 Proceso de calibración y medición potencia y energía eléctrica</t>
  </si>
  <si>
    <t>Sn registros productos de las calibraciones y mediciones realizadas por los laboratorios</t>
  </si>
  <si>
    <t>Laboratorio de Potencia y Energía Eléctrica</t>
  </si>
  <si>
    <t>320.205.16 Proceso de calibración y medición calidad de energía</t>
  </si>
  <si>
    <t>Son registros producto de las calibraciones externas realizadas por los laboratorios del
Instituto. GETF</t>
  </si>
  <si>
    <t>Laboratorio calidad de energía</t>
  </si>
  <si>
    <t>320.225. 4 Proyectos de investigación, desarrollo e innovación</t>
  </si>
  <si>
    <t>si</t>
  </si>
  <si>
    <t>350.130 HOJA DE VIDA DE EQUIPOS METROLÓGICOS</t>
  </si>
  <si>
    <t>350.145.2 Instrumentos de control de aseguramiento de la validez de los resultados</t>
  </si>
  <si>
    <t>320.145.19  Instrumentos de control para la gestión de calidad</t>
  </si>
  <si>
    <t>SMF, OAP, SSMRC, Secretaría General, OIDT</t>
  </si>
  <si>
    <t>350.155 INSTRUMENTOS DE GESTIÓN DE INVESTIGACIÓN</t>
  </si>
  <si>
    <t>330.205.14 Proceso de calibración y medición viscosidad</t>
  </si>
  <si>
    <t>Ver clases de documentos que se generan en la TRD GMMR.</t>
  </si>
  <si>
    <t>Laboratorio de Viscosidad</t>
  </si>
  <si>
    <t>(1) Archivo físico
(2) Unidad compartida del Laboratorio.
(3) SASM</t>
  </si>
  <si>
    <t>330.205.3 Proceso de calibración y medición densidad</t>
  </si>
  <si>
    <t xml:space="preserve">Son registros producto de las calibraciones / mediciones realizadas por los laboratorios
del Instituto. </t>
  </si>
  <si>
    <t>Laboratorio Densidad</t>
  </si>
  <si>
    <t>320.205.11 Proceso de calibración y medición temperatura y humedad</t>
  </si>
  <si>
    <t>Laboratorio de Temperatura y Humedad</t>
  </si>
  <si>
    <t>350.205.12 Proceso de calibración y medición tiempo y frecuencia</t>
  </si>
  <si>
    <t>Laboratorio de Tiempo y Frecuencia</t>
  </si>
  <si>
    <t>350.225.4 Proyectos de investigación, desarrollo e innovación</t>
  </si>
  <si>
    <t>330.130 HOJA DE VIDA DE EQUIPOS METROLÓGICOS</t>
  </si>
  <si>
    <t>Hibrido: Archivo Fisico y Sistemas de Información</t>
  </si>
  <si>
    <t>Archivos físicos
Aplicativo "Hoja de Vida de Equipos Metrológicos".</t>
  </si>
  <si>
    <t>330.145.2 Instrumentos de control de aseguramiento de la validez de los resultados</t>
  </si>
  <si>
    <t>GMIP</t>
  </si>
  <si>
    <t>Carpetas compartidas TRD
ISOLUCION</t>
  </si>
  <si>
    <t>330.155 INSTRUMENTOS DE GESTIÓN DE INVESTIGACIÓN</t>
  </si>
  <si>
    <t>350.205.5 Proceso de calibración y medición flujo de gas</t>
  </si>
  <si>
    <t>Laboratorio de Medidores de Gas</t>
  </si>
  <si>
    <t>(1) Archivo físico
(2) Carpeta compartida TRD
(3) SASM</t>
  </si>
  <si>
    <t>330.205.7 Proceso de calibración y medición masa</t>
  </si>
  <si>
    <t>Laboratorio de Masa</t>
  </si>
  <si>
    <t>340.205.8 Proceso de calibración y medición par torsional</t>
  </si>
  <si>
    <t>Ver clases de documentos que se generan en la TRD GMIP.</t>
  </si>
  <si>
    <t>Laboratorio de Par Torsional</t>
  </si>
  <si>
    <t>350.205.13 Proceso de calibración y medición volumen</t>
  </si>
  <si>
    <t>Laboratorio de Volumen</t>
  </si>
  <si>
    <t>330.225.4 Proyectos de investigación, desarrollo e innovación</t>
  </si>
  <si>
    <t>340.130 HOJA DE VIDA DE EQUIPOS METROLÓGICOS</t>
  </si>
  <si>
    <t>340.145.2 Instrumentos de control de aseguramiento de la validez de los resultados</t>
  </si>
  <si>
    <t>Cada laboratorio</t>
  </si>
  <si>
    <t xml:space="preserve">
carpetas compartidas TRD
</t>
  </si>
  <si>
    <t>340.145.19 Instrumentos de control para la gestión de calidad</t>
  </si>
  <si>
    <t>340.155 INSTRUMENTOS DE GESTIÓN DE INVESTIGACIÓN</t>
  </si>
  <si>
    <t>Laboratorios SMF</t>
  </si>
  <si>
    <t>350.205.4 Proceso de calibración y medición longitud</t>
  </si>
  <si>
    <t>Laboratorio de Longitud</t>
  </si>
  <si>
    <t>340.205.6 Proceso de calibración y medición fuerza</t>
  </si>
  <si>
    <t>Laboratorio de Fuerza</t>
  </si>
  <si>
    <t>340.205.10 Proceso de calibración y medición presión y vacio</t>
  </si>
  <si>
    <t>Laboratorio de Presión</t>
  </si>
  <si>
    <t>340.205.15 Proceso de calibración y medición dureza</t>
  </si>
  <si>
    <t>copiar fila 240</t>
  </si>
  <si>
    <t>Laboratorio Dureza</t>
  </si>
  <si>
    <t>340.225.4 Proyectos de investigación, desarrollo e innovación</t>
  </si>
  <si>
    <t>Equipos de cómputo esclavos</t>
  </si>
  <si>
    <t>Se usa para mediciones y calibraciónes.</t>
  </si>
  <si>
    <t>Todos los laboratorios</t>
  </si>
  <si>
    <t>HARDWARE/ INFRAESTRUCTURA [HW]</t>
  </si>
  <si>
    <t>Hora Legal Premium</t>
  </si>
  <si>
    <t>Servicio de medición del desfase de sincronización con la hora legal</t>
  </si>
  <si>
    <t>Clientes</t>
  </si>
  <si>
    <t>Servidores NTP-S650</t>
  </si>
  <si>
    <t>Generación de la Hora Legal</t>
  </si>
  <si>
    <t>OIDT 
Laboratorio de Tiempo y Frecuencia</t>
  </si>
  <si>
    <t>NIST-TAI-1</t>
  </si>
  <si>
    <t>Comparación UTC</t>
  </si>
  <si>
    <t>Sistema Common view GPS</t>
  </si>
  <si>
    <t>Comparación SIM</t>
  </si>
  <si>
    <t>Relojes atómicos de cesio</t>
  </si>
  <si>
    <t>Patrones Primarios de Tiempo y Frecuencia</t>
  </si>
  <si>
    <t>NI PXIe 1071</t>
  </si>
  <si>
    <t>Equipo de medición para la prestación del servicio de calibración de bases de tiempo</t>
  </si>
  <si>
    <t xml:space="preserve">Contadores de frecuencia </t>
  </si>
  <si>
    <t>Equipos de medición para la prestación de servicios de calibración</t>
  </si>
  <si>
    <t>Generadores de frecuencia</t>
  </si>
  <si>
    <t>Servicios de Calibración y medición</t>
  </si>
  <si>
    <t>DPA - Data Processing and Analysis</t>
  </si>
  <si>
    <t>Software para el procesamiento de datos de medición</t>
  </si>
  <si>
    <t>NI PXI Phase Difference Measurement</t>
  </si>
  <si>
    <t>Software para medición de la diferencia de fase</t>
  </si>
  <si>
    <t>TimeLab</t>
  </si>
  <si>
    <t>Software para funcionamiento del Analizador de Ruido de Fase</t>
  </si>
  <si>
    <t>TimeView</t>
  </si>
  <si>
    <t>Software para funcionamiento del contador Pendulum CNT-90R</t>
  </si>
  <si>
    <t>Comparador de desfase NTP</t>
  </si>
  <si>
    <t>Software para el monitoreo de los servidores que proveen la Hora Legal</t>
  </si>
  <si>
    <t>SIncronización INM</t>
  </si>
  <si>
    <t>Software para la sincronización de sistemas/servidores de los usuarios (servicio gratuito)</t>
  </si>
  <si>
    <t>Laboratorio de Tiempo y Frecuencia 
Ciudadanía en general</t>
  </si>
  <si>
    <t>Balanza de Presión DH- Budenberg - pistón E422, intervalo de medición (0 - 140) bar</t>
  </si>
  <si>
    <t>Laboratorio de Presión/ Usuarios</t>
  </si>
  <si>
    <t>Balanza de presión, pistón doble NDL 253 - HDL 253</t>
  </si>
  <si>
    <t>MANOMETRO A PISTON DEAD WEIGHT TESTER Pistón F82 - Pistón E901. Discos AGN asociados al pistón F82</t>
  </si>
  <si>
    <t>Balanza de presión, pistones H 531 - H 517</t>
  </si>
  <si>
    <t>TRES PISTONES: M682; 1 BAR para el Alcance DKD. M713; -1 BAR y H512;7 BAR patrones de trabajo</t>
  </si>
  <si>
    <t>PESAS ASOCIADAS CON LA BALANZA 041007, juegos de pesas 8412-94_U,8412-94_V, 8412-94_W</t>
  </si>
  <si>
    <t>MANOMETRO A PISTON DEAD WEIGHT TESTER. CONFORMADO POR 4 UNIDADES PISTON CILINDRO: K426, K600, K610 Y K619</t>
  </si>
  <si>
    <t>Juego de Pesas asociado con Balanza Pressurements de 0.2 - 280 MPa. P5800/5M</t>
  </si>
  <si>
    <t>MANOMETRO A PISTON DEAD WEIGHT TESTER</t>
  </si>
  <si>
    <t>MANOMETRO A PISTON DEAD WEIGHT TESTER DH Instruments Referencia Neumática. Pistones 0806,1043, 1143. Juego de 13 discos 2430 asociadas a la balanza DH INSTRUMENTS</t>
  </si>
  <si>
    <t>Balanza de Presión con 2 pistones (200 MPa y 500 MPa). Juego de 26 discos 14142, asociados a la balanza de presión hidráulica Desgranges Et Hout.</t>
  </si>
  <si>
    <t>Balanza de Presión Hidráulica con 2 pistones: (0.1 a 10) MPa y (0.5 a 50) MPa</t>
  </si>
  <si>
    <t>Balanza de presión para presiones muy bajas.</t>
  </si>
  <si>
    <t>Juego de pesos y pistones asociado a la balanza de bajas presiones Europascal.</t>
  </si>
  <si>
    <t>sensor de temperatura con indicador.</t>
  </si>
  <si>
    <t>Balanza de presión neumática</t>
  </si>
  <si>
    <t>MEDIDOR DE DIAFRAGMA DE CAPACITANCIA CDG500T0001KF16</t>
  </si>
  <si>
    <t>MEDIDOR DE DIAFRAGMA DE CAPACITANCIA CDG500T1000KF16</t>
  </si>
  <si>
    <t>MULTIMETRO</t>
  </si>
  <si>
    <t>FUENTE DE VOLTAJE REGULADA CONTINUO</t>
  </si>
  <si>
    <t>Regulador de presión manual. Equipo asociado a a balanza de baja presión EUROPASCAL</t>
  </si>
  <si>
    <t>Precision digital pressure gauge. CPG1500-ST-Z-S-PG569-NBTZ-5D-M 0 a 10 000 psi 0.05% FS</t>
  </si>
  <si>
    <t>BOMBA TURBOMOLECULAR USADA EN EL SISTEMA DE VACÍO</t>
  </si>
  <si>
    <t>BOMBA PRIMARIA MECÁNICA DE DIAFRAGMA USADA PARA EL SISTEMA DE VACÍO</t>
  </si>
  <si>
    <t>TABLERO DE CONTROL / RACK DE MONTAJE</t>
  </si>
  <si>
    <t>MEDIDOR PIRANI- MAGNETRÓN INVERTIDO</t>
  </si>
  <si>
    <t>VAISALA DE TRES CANALES DE MEDICIÓN; TEMPERATURA, %HR, PRESION</t>
  </si>
  <si>
    <t>TERMÓMETRO DE RESISTENCIA DE PLATINO</t>
  </si>
  <si>
    <t>CONTROLADOR XGS600H0M0C0A2</t>
  </si>
  <si>
    <t>Llave de referencia</t>
  </si>
  <si>
    <t>Llave de referencia de(2, 10, 100, 200, 500, 1000, 3000) N.m</t>
  </si>
  <si>
    <t>Laboratorio de par torsional</t>
  </si>
  <si>
    <t xml:space="preserve">Amplificador digital </t>
  </si>
  <si>
    <t>Amplificador digital MGC plus ML38B,  MGC plus ML30 y DMP 40</t>
  </si>
  <si>
    <t>Modulo de pesaje</t>
  </si>
  <si>
    <t>Laboratorio de dureza</t>
  </si>
  <si>
    <t>Transductor</t>
  </si>
  <si>
    <t>Transductor de 5 N y 50 N</t>
  </si>
  <si>
    <t>Amplificador digital DK38</t>
  </si>
  <si>
    <t>Amplificador digital Quantum MX 840B</t>
  </si>
  <si>
    <t>Microscopio optico con computador asociado</t>
  </si>
  <si>
    <t>Cabeza micrométrica</t>
  </si>
  <si>
    <t>Pie de rey</t>
  </si>
  <si>
    <t>Balanza Digital</t>
  </si>
  <si>
    <t xml:space="preserve">9 balanzas digitales </t>
  </si>
  <si>
    <t>Laboratorio de volumen</t>
  </si>
  <si>
    <t>Juego de pesas</t>
  </si>
  <si>
    <t>Juego de 5 pesas de 20 kg y F2 de 1 g a 500 g</t>
  </si>
  <si>
    <t>Termómetros digitales</t>
  </si>
  <si>
    <t>8 Termómetros digitales</t>
  </si>
  <si>
    <t xml:space="preserve">Termómetro de vidrio </t>
  </si>
  <si>
    <t>Termohigrobarometro</t>
  </si>
  <si>
    <t xml:space="preserve">4 Termohigrobarometro </t>
  </si>
  <si>
    <t>Software OPUS 20</t>
  </si>
  <si>
    <t>Software Vaisala PTU303</t>
  </si>
  <si>
    <t>Software Vaisala Indigo 520</t>
  </si>
  <si>
    <t>VISION MEASURING MACHINE-Quick Scope   MITUTOYO</t>
  </si>
  <si>
    <t>Software QSPAK V7 para 'VISION MEASURING MACHINE</t>
  </si>
  <si>
    <t>Niveles electronicos</t>
  </si>
  <si>
    <t>Software Niveles electronicos</t>
  </si>
  <si>
    <t>MAQUINA DE MEDICION DE 3 COORDENADAS MANUAL  SIP MU-314 .</t>
  </si>
  <si>
    <t>COMPARADOR DE BLOQUES TESA INCLUYE 3 PLACAS AISLANTES DE CALOR - BOTONERA Marca: TESA    INDICADOR DE TEMPERATURA  Marca: FLUKE  INDICADOR DE LONGITUD  Marca: HEIDENMANN</t>
  </si>
  <si>
    <t>Software comparador de Bloques Tesa</t>
  </si>
  <si>
    <t xml:space="preserve">MAQUINA DE MEDICION POR COORDENADAS AUTOMATICA  BROWN &amp; SHARPE   </t>
  </si>
  <si>
    <t>SOFTWARE PC-DMIS MAQUINA DE MEDICION POR COORDENADAS AUTOMATICA</t>
  </si>
  <si>
    <t>SIstema Patrón de medición BPP10</t>
  </si>
  <si>
    <t>Sistema patrón de medición de flujo de gas</t>
  </si>
  <si>
    <t>Laboratorio de Flujo de Gas</t>
  </si>
  <si>
    <t>Boquillas sónicas</t>
  </si>
  <si>
    <t>Juego de 9 boquillas sónicas para medición de flujo de gas</t>
  </si>
  <si>
    <t>Software P8127</t>
  </si>
  <si>
    <t>Software P8127 para el control del sistema BPP10</t>
  </si>
  <si>
    <t>Termohigrobarómetro</t>
  </si>
  <si>
    <t>Dos (2) termohigrobarómetros Vaisala</t>
  </si>
  <si>
    <t>Comparador de Transferencia AC/DC</t>
  </si>
  <si>
    <t>Conjunto de 3 Comparadores de Transferencia AC/DC. Constituyen patrones de referencia, patrones de trabajo y patrones viajeros.</t>
  </si>
  <si>
    <t>Equipo de Prueba de Medidores de Energía Eléctrica (EPM)</t>
  </si>
  <si>
    <t>Equipo de prueba de medidores de energía eléctrica empleado en la calibración de comparadores de transferencia AC/DC.</t>
  </si>
  <si>
    <t>Software WinSam V 5.5.2</t>
  </si>
  <si>
    <t>Software empleado en el control y registro de mediciones hechas con los patrones de referencia del Laboratorio.</t>
  </si>
  <si>
    <t>Software SSM 3000</t>
  </si>
  <si>
    <t>Software CheckCon</t>
  </si>
  <si>
    <t>Software empleado en el control y registro de mediciones hechas con los patrones de referencia tipo transformadores de tensión y corriente eléctrica para medición.</t>
  </si>
  <si>
    <t>Transformador de tensión eléctrica patrón para medición.</t>
  </si>
  <si>
    <t>Conjunto de 2 transformadores de tensión eléctrica para medición empleados en la calibración de transformadores de tensión.</t>
  </si>
  <si>
    <t>Transformador de corriente eléctrica patrón para medición.</t>
  </si>
  <si>
    <t>Un (1) transformador de corriente eléctrica para medición empleados en la calibración de transformadores de corriente.</t>
  </si>
  <si>
    <t>Puente para calibración de transformadores de medición</t>
  </si>
  <si>
    <t>Conjunto de 2 puentes de medición empleados en la calibración de transformadores de tensión y corriente eléctrica.</t>
  </si>
  <si>
    <t>Carga electrónicamente compensada para calibración de transformadores de medición</t>
  </si>
  <si>
    <t>Conjunto de 2 cargas electrónicamente compensadas empleadas en la calibración de transformadores de tensión y corriente eléctrica.</t>
  </si>
  <si>
    <t>Termohigrómetro digital</t>
  </si>
  <si>
    <t>Conjunto de 2 termohigrómetros digitales empleados en el monitoreo y registro de condiciones ambientales del Laboratorio.</t>
  </si>
  <si>
    <t>Fuente patrón para calibración en distorsión armónica.</t>
  </si>
  <si>
    <t>Patrón de referencia del Laboratorio para la calibración de instrumentos medidores de calidad de la potencia.</t>
  </si>
  <si>
    <t>Laboratorio de Calidad de Energía</t>
  </si>
  <si>
    <t>Analizador de red</t>
  </si>
  <si>
    <t>Equipo auxiliar empleado en la verificación de los sistemas de calibración del Laboratorio.</t>
  </si>
  <si>
    <t>Multímetros de alta precisión</t>
  </si>
  <si>
    <t>Conjunto de dos multímetros empleados en la verificación y aseguramiento de la validez de los resultados del Laboratorio.</t>
  </si>
  <si>
    <t>Multímetros Digitales</t>
  </si>
  <si>
    <t>Multímetros Digitales Fluke 8508A, Fluke 8588A, Agilent 3458A, Keysigth 3458A</t>
  </si>
  <si>
    <t>Calibradores multifunción</t>
  </si>
  <si>
    <t>Calibradores multifunción Fluke 5720A, Fluke 5730A, Transmille 3041A</t>
  </si>
  <si>
    <t>Conjunto de convertidores térmicos de unión simple SJTC</t>
  </si>
  <si>
    <t>Convertidores termicos PTB para mediciones de intensidad de corriente alterna</t>
  </si>
  <si>
    <t>Conjunto de convertidores térmicos de unión múltiple PMJTC</t>
  </si>
  <si>
    <t>Convertidores termicos PTB-IPTH para mediciones de intensidad de corriente alterna</t>
  </si>
  <si>
    <t>Resistencias tipo "Shunt"</t>
  </si>
  <si>
    <t>Resistencias derivadoras de corriente"Shunt" Fluke A40, Fluke A40A y Fluke A40B para corrientes nominales entre 1 mA y 50 A</t>
  </si>
  <si>
    <t>Resistencias materializadas en valores desde 0.001 ohm a 1 gigaohm</t>
  </si>
  <si>
    <t>Resistencias materializadas para uso en aceite o uso en aire de marcas Leeds &amp; Northrup, Measurements International, Hartmann &amp; Braun, Fluke, Guildline, ESI</t>
  </si>
  <si>
    <t>Puente comparador de corrientes DCC</t>
  </si>
  <si>
    <t>Puente comparador de corriente en DC para calibración de resistencias patrón, con escaner, extensor de rango y fuente hasta 150 A</t>
  </si>
  <si>
    <t>Amplificador de transconductancia</t>
  </si>
  <si>
    <t>Amplificador de transconductancia para calibración en intensidad de corriente, el equipo permite llegar hasta 100 A</t>
  </si>
  <si>
    <t>Puente medidor de impedancia RLC</t>
  </si>
  <si>
    <t>Puente RLC Fluke PM6304C para calibración de capacitancia</t>
  </si>
  <si>
    <t>Referencias de tensión continua "Zener"</t>
  </si>
  <si>
    <t>Grupo de referencias de tensión continua Fluke 732A, Fluke 732B, Fluke 7000</t>
  </si>
  <si>
    <t>Divisor de tensión</t>
  </si>
  <si>
    <t>Divisores de tensión Guildline 7520, Fluke 752A</t>
  </si>
  <si>
    <t>Baño de aceite para inmersión de resistencias patrón</t>
  </si>
  <si>
    <t>Baño de aceite Guildline 9730CR</t>
  </si>
  <si>
    <t>Nanovoltímetros digitales</t>
  </si>
  <si>
    <t>Nanovoltímetros Digitales Agilent 34420A empleados en diferentes sistemas de medición</t>
  </si>
  <si>
    <t>Patrón de medición de tensión alterna</t>
  </si>
  <si>
    <t>Patrón de alta exactitud basado en convertidor termico para medición de tensión alterna Fluke 5790B</t>
  </si>
  <si>
    <t>19-L03-4 Panel de Mantenimiento Celdas Patrón</t>
  </si>
  <si>
    <t xml:space="preserve">Software desarrollado en el laboratorio. Adquiere los datos de intercomparacion de las referencias de tensión continua. </t>
  </si>
  <si>
    <t>19-L03-5 Adquisicion Calibración resistencia por método Potenciométrico</t>
  </si>
  <si>
    <t>Software desarrollado en el laboratorio. Esta aplicación permite adquirir los datos de medición de acuerdo al método potenciométrico. La aplicación permite realizar todas las configuraciones tanto en multimetro como calibrador.</t>
  </si>
  <si>
    <t>19-L03-6 Adquisicion Calibración resistencia por método Sustitución</t>
  </si>
  <si>
    <t xml:space="preserve">Software desarrollado en el laboratorio. Adquiere los datos de medición de acuerdo al metodo de sustitución. La aplicación permite realizar todas las configuraciones en el multimetro. </t>
  </si>
  <si>
    <t>19-L03-7 Calibración de multímetros sin comunicación computacional</t>
  </si>
  <si>
    <t>Software desarrollado en el laboratorio. Adquiere los datos de medición por el método directo. El usuario debe ingresar el valor medido por el objeto de prueba , mientras que los valores medidos por el patrón se obtienen automaticamente.</t>
  </si>
  <si>
    <t>19-L03-8 Adquisición de datos Multimetros</t>
  </si>
  <si>
    <t xml:space="preserve">Software desarrollado en el laboratorio. Adquiere los datos en la calibración del multímetro Fluke 8508A, Fluke 8846, Agilent 3458A. La aplicación permite los métodos directo e indirecto. </t>
  </si>
  <si>
    <t>19-L03-9 Condiciones Ambientales IP</t>
  </si>
  <si>
    <t>Software desarrollado en el laboratorio. Esta aplicación permite adquirir de forma automatica las condiciones ambientales del laboratorio, utilizando el Chub 1529, el barometro Druck DPI 142 y el termohigrometro TH-SIC.  La aplicación tambien permite comunicar a traves de la red (por IP), la informacion sobre las condiciones ambientales de acuerdo con los requerimientos de las aplicaciones remotas.</t>
  </si>
  <si>
    <t>19-L03-12 Adquisición de datos Amplificador</t>
  </si>
  <si>
    <t>Software desarrollado en el laboratorio. Adquiere las mediciones en el proceso de Calibracion del Amplificador Clarke Hess 8100.</t>
  </si>
  <si>
    <t>19-L03-13 Adquisición de datos calibración de calibradores</t>
  </si>
  <si>
    <t xml:space="preserve">Software desarrollado en el laboratorio. Adquiere las mediciones en el proceso de Calibracion de Calibradores. </t>
  </si>
  <si>
    <t>19-L03-20 Aplicativo de Configuración para Adquisición de datos en Proceso de Calibración (APADCA)</t>
  </si>
  <si>
    <t>Software desarrollado por grupo de automatización .Desarrolla  Rutinas para control y adquisición de datos en procesos de medición del laboratorio de corriente continua y alterna.</t>
  </si>
  <si>
    <t>19-L03-22 Adquisicion Calibración Multímetro Solartron</t>
  </si>
  <si>
    <t xml:space="preserve">Software desarrollado en el laboratorio.Adquiere las mediciones en la calibración del Multimetro Solartron. </t>
  </si>
  <si>
    <t>19-L03-23 Adquisición datos de temperatura Fluke 1620A</t>
  </si>
  <si>
    <t xml:space="preserve">Software desarrollado en el laboratorio. Adquiere y registra los datos de temperatura y humedad relativa por TCP/IP para los termohigrómetros Fluke 1620A. </t>
  </si>
  <si>
    <t xml:space="preserve">19-L03-26 Informe de Mantenimiento Celdas Patron </t>
  </si>
  <si>
    <t>Software desarrollado en el laboratorio. Genera el informe de intercomparacion de las Referencias de Tensión Continua Zener. La aplicación permite visualizar las graficas de control. Permite generar el informe en formato word.</t>
  </si>
  <si>
    <t>19-L03-28 Adquisición de datos de calibración de fuentes, multímetros y shunts en intensidad de corriente alterna utilizando convertidores térmicos</t>
  </si>
  <si>
    <t>Software desarrollado en el laboratorio. Configura los equipos y adquiere los datos en el proceso de calibración de fuentes, multímetros y shunts en intensidad de corriente alterna utilizando convertidores térmicos.</t>
  </si>
  <si>
    <t>19-L03-42  6010SW Automatic Resistance Bridge Version 1.6.0 B</t>
  </si>
  <si>
    <t>Software de fabricante. Permite realizar la adquisición de datos en la calibración e intercomparación de resistencias patrón con el uso del puente comparador de corrientes DCC</t>
  </si>
  <si>
    <t>19-L03-43 6010SW Output Macro</t>
  </si>
  <si>
    <t>Software de fabricante. Permite organizar el archivo de salida de la aplicación de adquisición con el puente comparador de corrientes DCC</t>
  </si>
  <si>
    <t>20-L03-1 Sistema de Aseguramiento Metrológico (SAMP-py)</t>
  </si>
  <si>
    <t>Software desarrollado en el laboratorio. Permite almacenar la información de los certificados de calibración y verificaciones intermedias de todos los patrones del laboratorios; Adicionalmente, permite generar gráficas de deriva, cartas de control, y predicciones para un modelo lineal de los datos almacenados. Incluye el software desarrollado en Python como la base de datos en MySQL.</t>
  </si>
  <si>
    <t>21-L03-1 Adquisición de datos para la Calibración de Calibradores en Tensión Alterna</t>
  </si>
  <si>
    <t>Software desarrollado en el laboratorio. Programa de adquisición para la calibración de calibradores de alta exactitud en tensión alterna por comparación directa con un patrón medidor de tensión alterna Fluke 5790B</t>
  </si>
  <si>
    <t>22-L03-4 Adquisición de datos para la Calibración de generadores de intensidad de corriente alterna de alta exactitud utilizando Fluke 5790B y Fluke A40B</t>
  </si>
  <si>
    <t>Software desarrollado en el laboratorio. Programa de adquisición para la calibración generadores de intensidad de corriente alterna de alta exactitud</t>
  </si>
  <si>
    <t>22-L03-5 Adquisición de datos Fluke Blackstack y Chub</t>
  </si>
  <si>
    <t xml:space="preserve">Software desarrollado en el laboratorio. Permite realizar la adquisición de datos de la calibración de los indicadores de temperatura Fluke 1560 Blackstack y Fluke Chub 1529. </t>
  </si>
  <si>
    <t xml:space="preserve">40 Viscosimetros capilares de nivel suspendido </t>
  </si>
  <si>
    <t>Equipos patrones de referencia y patrones de trabajo</t>
  </si>
  <si>
    <t>Laboratorio de viscosidad</t>
  </si>
  <si>
    <t xml:space="preserve">2 indicadores de temperatura ANTON PAAR MKT-50 </t>
  </si>
  <si>
    <t xml:space="preserve">Equipos  de medición utilizados en los procesos de medición y calibración </t>
  </si>
  <si>
    <t>4 sensores de temperatura Pt-25,  sensores de temperatura Pt-100</t>
  </si>
  <si>
    <t xml:space="preserve">2 baños liquidos, medios isortermos, TAMSON, TV4000MKIIDC  </t>
  </si>
  <si>
    <t xml:space="preserve">Equipos auxiliares  utilizados en los procesos de medición y calibración </t>
  </si>
  <si>
    <t xml:space="preserve">1 baños liquido, medios isortermos, ´POLYSCIENCE   </t>
  </si>
  <si>
    <t xml:space="preserve">Equipo auxiliar,  utilizado en los procesos de medición y calibración </t>
  </si>
  <si>
    <t>Cronómetros</t>
  </si>
  <si>
    <t>Cronómetros con indicación digital, para tomar tiempos</t>
  </si>
  <si>
    <t>Materiales de referencia cerficiados en viscosidad</t>
  </si>
  <si>
    <t>Sustancia certificada a 20, 25 y  40 grados celsius</t>
  </si>
  <si>
    <t>Profesional Designado por la Subdirección correspondiente</t>
  </si>
  <si>
    <t>Máquina de Carga directa 10 kN</t>
  </si>
  <si>
    <t>Patrón primario de fuerza en el intervalo de 0.1 kN a 11 kN</t>
  </si>
  <si>
    <t>Laboratorio de fuerza</t>
  </si>
  <si>
    <t>Máquina de Carga directa 100 kN</t>
  </si>
  <si>
    <t>Patrón primario de fuerza en el intervalo de 2 kN a 100 kN</t>
  </si>
  <si>
    <t>Máquina hidráulica de Referencia de 1000 kN</t>
  </si>
  <si>
    <t>Máquina hidráulica de Referencia en el intervalo de 20 kN a 1000 kN</t>
  </si>
  <si>
    <t>Unidad de simluación de puente BN100 A</t>
  </si>
  <si>
    <t>Unidad de simluación de puente en el intervalode -2 mV/V a 2 mV/V</t>
  </si>
  <si>
    <t>Amplificador Digital MGCplus con Tarjeta ML38</t>
  </si>
  <si>
    <t>Amplificador digital MGCplus de la máquina hidráulica de referencia de 1 MN</t>
  </si>
  <si>
    <t>Prototipo copia 108 del IPK.</t>
  </si>
  <si>
    <t xml:space="preserve"> NIM 010000. Patrón nacional de 1 kg de Platino Iridio. </t>
  </si>
  <si>
    <t>Laboratorio de masa</t>
  </si>
  <si>
    <t>Pesa 50 kg</t>
  </si>
  <si>
    <t>Pesa clase E1  de 50 kg, NIM 010111</t>
  </si>
  <si>
    <t>Comparador de masa, ultramicrobalanza Mettler Toleto XP6U</t>
  </si>
  <si>
    <t>Comparador de masa ultramicrobalanza con resolución de 0.1 microgramos y capacidad máxima de 6 g, NIM 010303.</t>
  </si>
  <si>
    <t>Comparador de masa AX107H</t>
  </si>
  <si>
    <t>Comparador de masa Mettler Toledo AX107H con capacidad de pesaje de 10 g a 100 g y resolución de 0.1 microgramos, NIM 010360</t>
  </si>
  <si>
    <t>Comparador de masa AX1007CP</t>
  </si>
  <si>
    <t xml:space="preserve">Comparador de masa Mettler Toledo AX1007CP, con cámara isobárica, capacidad de pesada de 100 g a 1 kg y resolución de 0.1 microgramos, NIM 010361. </t>
  </si>
  <si>
    <t>Comparador de masa AX10005</t>
  </si>
  <si>
    <t>Comparador de masa Mettler Toledo AX10005, con capacidad de pesada de 1 kg a 10 kg, resolución de 10 microgramos, NIM 010301.</t>
  </si>
  <si>
    <t xml:space="preserve">Cuerpo de inmersión </t>
  </si>
  <si>
    <t>Cuerpo de inmersión de sílice fundida 145 cm^3 NIM 110101</t>
  </si>
  <si>
    <t>Laboratorio de Densidad</t>
  </si>
  <si>
    <t>Cuerpo de inmersión de sílice fundida 146 cm^3 NIM 110102</t>
  </si>
  <si>
    <t xml:space="preserve">Líquido patrón </t>
  </si>
  <si>
    <t>Líquido patrón Nonano NIM 110104</t>
  </si>
  <si>
    <t>Balanzas digitales</t>
  </si>
  <si>
    <t>2 balanzas digitales (NIM 110202 y NIM 110233)</t>
  </si>
  <si>
    <t>Baño líquido (termostático)
Medio isotermo</t>
  </si>
  <si>
    <t>Baño líquido (termostático)
Medio isotermo NIM 110302</t>
  </si>
  <si>
    <t>Densimetro digital tipo oscilatorio</t>
  </si>
  <si>
    <t>Densimetro digital tipo Oscilatorio NIM 110209</t>
  </si>
  <si>
    <t>4 Termómetros FLUKE / KIMO e indicador</t>
  </si>
  <si>
    <t>4 Termómetros FLUKE / KIMO e indicador NIM 110203/NIM 110206</t>
  </si>
  <si>
    <t>6 Termómetros ISOTECH e indicador</t>
  </si>
  <si>
    <t>4 Termómetros ISOTECH e indicador NIM 110226/NIM110232</t>
  </si>
  <si>
    <t xml:space="preserve">3 Termohigrobarómetros </t>
  </si>
  <si>
    <t>3 Termohigrobarómetros VAISALA PTU 303</t>
  </si>
  <si>
    <t>Micrómetro</t>
  </si>
  <si>
    <t>Micrómetro analógico NIM 110207</t>
  </si>
  <si>
    <t>Pie de rey analógico NIM 110210</t>
  </si>
  <si>
    <t>Materiales de refernecia certificados</t>
  </si>
  <si>
    <t>Sustancias certificadas en densidad (Dodecano, agua y polialfaolefina)</t>
  </si>
  <si>
    <t>Materiales de referencia certificados</t>
  </si>
  <si>
    <t>Labview 2015</t>
  </si>
  <si>
    <t>Ambiente de programación para desarrollo de aplicativos</t>
  </si>
  <si>
    <t>Puente de resistencia</t>
  </si>
  <si>
    <t>Puente de resistencia eléctrica empleado en la calibración de termómetros de contacto. El instrumento se encarga de registrar los valores de cociente de resistencia eléctrica empleados en las calibraciones.</t>
  </si>
  <si>
    <t>Indicadores de temperatura y resistencia eléctrica</t>
  </si>
  <si>
    <t>Conjunto de indicadores de temperatura y resistencia eléctrica que registran la información que posteriormente se emplea en los cálculos para la emisión de certificados de calibración.</t>
  </si>
  <si>
    <t>Conjunto de multímetros digitales que registran la información que posteriormente se emplea en los cálculos para la emisión de certificados de calibración.</t>
  </si>
  <si>
    <t>Nanovoltímetro digital</t>
  </si>
  <si>
    <t>Equipo auxiliar que registra la información de tensión eléctrica que posteriormente se emplea en los cálculos para la emisión de certificados de calibración.</t>
  </si>
  <si>
    <t>Termohigrómetros digitales</t>
  </si>
  <si>
    <t>Conjunto de 3 termohigrómetros digitales empleados en el monitoreo y registro de condiciones ambientales del Laboratorio.</t>
  </si>
  <si>
    <t>Indicadores de presión</t>
  </si>
  <si>
    <t>Conjunto de 2 indicadores digitales de presión empleados en el monitoreo y registro de la presión en los sistemas del Laboratorio.</t>
  </si>
  <si>
    <t>Higrómetro de punto de rocío</t>
  </si>
  <si>
    <t>Patrón de chequepo del Laboratorio que se encarga de registrar las mediciones de temperatura de punto de rocío que posteriormente se emplean en la emisión de certificados de calibración.</t>
  </si>
  <si>
    <t>Generador de humedad de dos presiones</t>
  </si>
  <si>
    <t>Patrón nacional de humedad relativa. Su funcionamiento implica el registro de distintas magnitudes físicas que posteriormente se emplean en los cálculos para la emisión de certificados de calibración.</t>
  </si>
  <si>
    <t>Cámara climática</t>
  </si>
  <si>
    <t>Equipo auxiliar empleado en el registro de condiciones de temperatura y humedad relativa en la calibración de termómetros</t>
  </si>
  <si>
    <t>Hornos tipo heat pipe</t>
  </si>
  <si>
    <t>Conjunto de 3 hornos tipo heat pipe empleados en la realización de curvas de solidificación y fusión de celdas de punto fijo. Los hornos registran información de temperatura empleada en los distintos procesos de emisión de certificados de calibración.</t>
  </si>
  <si>
    <t>Hornos de dos zonas</t>
  </si>
  <si>
    <t>Conjunto de 2 hornos de dos zonas empleados en la calibración de termómetros de radiación. Los hornos registran información de temperatura empleada en los distintos procesos de emisión de certificados de calibración.</t>
  </si>
  <si>
    <t>Horno Thermogauge</t>
  </si>
  <si>
    <t>Horno de alta temperatura empleado en la calibración de termómetros de radiación. Sus indicaciones constituyen registros que se emplean en los cálculos para la emisión de certificados de calibración.</t>
  </si>
  <si>
    <t>Baños de agitación de líquido</t>
  </si>
  <si>
    <t>Conjunto de 3 baños de agitación de líquido empleados para la calibración de termómetros de contacto. Sus indicaciones constituyen registros que se emplean en los cálculos para la emisión de certificados de calibración.</t>
  </si>
  <si>
    <t>Baño para mantenimiento de resistores</t>
  </si>
  <si>
    <t>Baño para mantenimiento de resistores de referencia. Sus indicaciones constituyen registros que se emplean en los cálculos para la emisión de certificados de calibración.</t>
  </si>
  <si>
    <t>Labview 2012</t>
  </si>
  <si>
    <t>Termómetros de radiación</t>
  </si>
  <si>
    <t>Conjunto de 3 termómetros de radiación empleados en la calibración de equipos similares. Sus indicaciones constituyen registros que se emplean en los cálculos para la emisión de certificados de calibración.</t>
  </si>
  <si>
    <t>SMQB</t>
  </si>
  <si>
    <t>Producción de Materiales de Referencia y Desarrollos de Métodos Analíticos</t>
  </si>
  <si>
    <t>400.5.14 Actas mesas de trabajo técnico científico</t>
  </si>
  <si>
    <t xml:space="preserve">Son evidencia de las decisiones tomadas dentro de las Mesas de trabajo técnico científicas en relación a actividades propuestas y ejecutadas de investigación, desarrollo e innovación (I+D+i), entre otros temas. Por su relevancia misional hará parte de la Memoria Institucional. </t>
  </si>
  <si>
    <t>400.85 DERECHOS DE PETICIÓN</t>
  </si>
  <si>
    <t>Los Derechos de Petición se constituyen en una fuente para la memoria institucional de la entidad debido a los temas y decisiones administrativos ylegislativos que los mismos reflejan respecto del reconocimiento de derechos,solución a una situación jurídica, la prestación de un servicio, pedir información,consultar, examinar y requerir copias de documentos, formular consultas, quejas, denuncias y reclamos e interponer recursos</t>
  </si>
  <si>
    <t>Profesionales especializados</t>
  </si>
  <si>
    <t xml:space="preserve"> OPHELIA
Carpetas compartidas TRD</t>
  </si>
  <si>
    <t>400.130 HOJA DE VIDA DE EQUIPOS METROLÓGICOS</t>
  </si>
  <si>
    <t xml:space="preserve">Son registros de instalación, verificación, mantenimiento y calibración de los equipos de medición. </t>
  </si>
  <si>
    <t>Profesionales Especializados</t>
  </si>
  <si>
    <t>Aplicativo hoja de vida de equipos
Carpetas compartidas TRD</t>
  </si>
  <si>
    <t>400.135.7 Informes de comparaciones interlaboratorio</t>
  </si>
  <si>
    <t>Son documentos producto de las comparaciones clave, las comparaciones complementarias y comparaciones bilaterales con el fin de realizar comparaciones interlaboratorios y presentar las CMC a nivel internacional.</t>
  </si>
  <si>
    <t>Coordinador del grupo interno de trabajo</t>
  </si>
  <si>
    <t>400.135.8 Informes de desarrollo de métodos de medición</t>
  </si>
  <si>
    <t>Dentro de las posibilidades investigativas que ofrece esta subserie se encuentra en realizar estudios históricos del desarrollo de las mediciones en metrología, de
los diferentes laboratorios.</t>
  </si>
  <si>
    <t>400.135.11 Informes de Gestión</t>
  </si>
  <si>
    <t>Son informes que consolidan las actividades y cumplimiento de los objetivos por la subdirección por cada vigencia</t>
  </si>
  <si>
    <t>Profesionales Especializados
Contratistas</t>
  </si>
  <si>
    <t>400.135.14 Informes de producción de materiales de referencia</t>
  </si>
  <si>
    <t>Son registros de la producción de los diferentes materiales de referencia generados por el INM. Por su relevancia misional hará parte de la Memoria
Institucional</t>
  </si>
  <si>
    <t>Profesionales
Contratistas</t>
  </si>
  <si>
    <t>400.145.1 Instrumentos de control de aseguramiento metrologíco</t>
  </si>
  <si>
    <t>Son documentos que evidencian la planeación de las actividades y el control de aseguramiento metrologíco de los laboratorios. Aseguran la trazabilidad de los Materiales de Referencia. S</t>
  </si>
  <si>
    <t>400.145.19  Instrumentos de control para la gestión de calidad</t>
  </si>
  <si>
    <t>Son registros relacionados con las actividades del Sistema de Gestión de Calidad
realizadas por los laboratorios</t>
  </si>
  <si>
    <t>Software SBW-Convolution</t>
  </si>
  <si>
    <t>Curso de calibración de espectrofotómetros UV-VIS (mantener individualmente)</t>
  </si>
  <si>
    <t>Software R-Studio</t>
  </si>
  <si>
    <t>Actividades relacionadas con calculos estadísticos de la SMQB</t>
  </si>
  <si>
    <t>Software pH secundario</t>
  </si>
  <si>
    <t>Programa de medición para pH secundario</t>
  </si>
  <si>
    <t>Software pH primario</t>
  </si>
  <si>
    <t>Programa de medición para pH primario</t>
  </si>
  <si>
    <t>Software CE secundario</t>
  </si>
  <si>
    <t>Programa de medición para conductividad electrolítica secundario</t>
  </si>
  <si>
    <t>R</t>
  </si>
  <si>
    <t>Paquete Nova</t>
  </si>
  <si>
    <t>Programa equipos marca Metroohm</t>
  </si>
  <si>
    <t>SmartGraph3</t>
  </si>
  <si>
    <t>Programa gestor de termohigrometros</t>
  </si>
  <si>
    <t>Inkscape</t>
  </si>
  <si>
    <t>Programa dibujo procesamiento imágenes, con el cual se diagraman las etiquetas de los materiales de referencia.</t>
  </si>
  <si>
    <t>Espectrofotómetro UV-Vis Cary 4000</t>
  </si>
  <si>
    <t>Servicios de calibración, producción de MR y capacitación</t>
  </si>
  <si>
    <t>Computador asociado al espectrofotómetro UV-Vis Cary 4000</t>
  </si>
  <si>
    <t>Espectrómetro de absorción atómica PinAAcle 900T</t>
  </si>
  <si>
    <t>Informes de producción de materiales de referencia</t>
  </si>
  <si>
    <t>Computador asociado al espectrómetro de absorción atómica PinAAcle 900T</t>
  </si>
  <si>
    <t>Espectrómetro de masas con plasma acoplado inductivamente NEXION 300D</t>
  </si>
  <si>
    <t>Computador asociado al espectrómetro de masas con plasma acoplado inductivamente NEXION 300D</t>
  </si>
  <si>
    <t>Equipo de computo</t>
  </si>
  <si>
    <t>Cromatrógrafo iónico Dionex ICS 5000+</t>
  </si>
  <si>
    <t>Equipo de analisis y medición (hardware)</t>
  </si>
  <si>
    <t>Computador asociado al cromatógrafo iónico Dionex ICS 5000+</t>
  </si>
  <si>
    <t xml:space="preserve">Cromatografo UHPLC Dionex UltiMate 3000 </t>
  </si>
  <si>
    <t>computador asociado a cromatografo UHPLC Dionex UltiMate 3000</t>
  </si>
  <si>
    <t>Cromatografo liquido Sciex Exion LC</t>
  </si>
  <si>
    <t>Computador asociado a cromatografo liquido Sciex Exion LC</t>
  </si>
  <si>
    <t>Espectrofotómetro Thermo Scientific Evolution 201</t>
  </si>
  <si>
    <t>Computador asociado a Espectrofotómetro Thermo Scientific Evolution 201</t>
  </si>
  <si>
    <t xml:space="preserve">Equipo de computo </t>
  </si>
  <si>
    <t>Cromatógrafo de Gases 7890A con detectores FID, ECD y MSD</t>
  </si>
  <si>
    <t>Computador asociado al Cromatógrafo de Gases 7890A con detectores FID, ECD y MSD</t>
  </si>
  <si>
    <t>Cromatógrafo de gases 7890A con detectores  FID y TCD con HS</t>
  </si>
  <si>
    <t>Computador asociado al cromatógrafo de gases 7890A con detectores  FID y TCD con HS</t>
  </si>
  <si>
    <t>Espectrofotómetro UV-Vis-NIR Cary 5000</t>
  </si>
  <si>
    <t>Computador asociado al Espectrofotómetro UV-Vis-NIR Cary 5000</t>
  </si>
  <si>
    <t>Espectrómetro de Fluorescencia de Rayos X</t>
  </si>
  <si>
    <t>Computador asociado al espectrómetro de Fluorescencia de Rayos X</t>
  </si>
  <si>
    <t>Cromatógrafo de gases 7000E triple cuadrupolo</t>
  </si>
  <si>
    <t xml:space="preserve">Computador asociado al Cromatógrafo de gases 7000E </t>
  </si>
  <si>
    <t>Secuenciador MinION Mk1B</t>
  </si>
  <si>
    <t>Computador asociado al Secuenciador MinION Mk1B</t>
  </si>
  <si>
    <t>Software Tiamo Metroohm</t>
  </si>
  <si>
    <t>Programa equipos Metroohm</t>
  </si>
  <si>
    <t xml:space="preserve">Software Aplied Precision </t>
  </si>
  <si>
    <t>Programa equipo Aplied Precision - equipo columbimetria</t>
  </si>
  <si>
    <t>Software Syngistix</t>
  </si>
  <si>
    <t>Programa equipos ICP-MS y AA</t>
  </si>
  <si>
    <t>Software Analyst</t>
  </si>
  <si>
    <t>Programa equipos Cromatografia</t>
  </si>
  <si>
    <t>Software Masshunter</t>
  </si>
  <si>
    <t>Software Openlab</t>
  </si>
  <si>
    <t xml:space="preserve">Software Insight </t>
  </si>
  <si>
    <t>Programa equipo espectrofotometro EVO</t>
  </si>
  <si>
    <t>Sotware 32 Karat</t>
  </si>
  <si>
    <t>Programa equipos Electroforesis Capilar</t>
  </si>
  <si>
    <t>Software Turbomass</t>
  </si>
  <si>
    <t>Software Empower</t>
  </si>
  <si>
    <t>Software CARY WinUV</t>
  </si>
  <si>
    <t>Programa equipos Espectrofotometro Agilent Cary 4000</t>
  </si>
  <si>
    <t>Software Nanodrop2000</t>
  </si>
  <si>
    <t>Programa equipos Nanodrop</t>
  </si>
  <si>
    <t>Software Bio-Rad CFX MAESTRO</t>
  </si>
  <si>
    <t>Programa equipo Biorad</t>
  </si>
  <si>
    <t xml:space="preserve"> Software Quantasoft </t>
  </si>
  <si>
    <t>Programa equipo QuantumStudio3D</t>
  </si>
  <si>
    <t>Software Quantasoft  PRO</t>
  </si>
  <si>
    <t>Software Bio-Rad Primer PCR</t>
  </si>
  <si>
    <t xml:space="preserve">Programa equipos Biorad </t>
  </si>
  <si>
    <t xml:space="preserve"> Software Bio-RAD Scheduler</t>
  </si>
  <si>
    <t>Software Primer Express 3.0.1</t>
  </si>
  <si>
    <t xml:space="preserve">Programa </t>
  </si>
  <si>
    <t>Software RapidFinder Express</t>
  </si>
  <si>
    <t xml:space="preserve">Software 7500 FAST System Software </t>
  </si>
  <si>
    <t xml:space="preserve">Programa 7500 FAST </t>
  </si>
  <si>
    <t>Software SkanIt RE 6,0,2</t>
  </si>
  <si>
    <t>Programa equipo Varioskan Lux</t>
  </si>
  <si>
    <t>Electroforesis capilar SCIEX P/ACE MDQ Plus</t>
  </si>
  <si>
    <t>Computador asociado al electroforesis capilar SCIEX P/ACE MDQ Plus</t>
  </si>
  <si>
    <t>Cromatógrafo de gases CLARUS 690 con espectrómetro de masas SQ8C</t>
  </si>
  <si>
    <t xml:space="preserve">Computador asociado al cromatógrafo de gases CLARUS 690 </t>
  </si>
  <si>
    <t>XRF Tiger S8 - S8 Tools</t>
  </si>
  <si>
    <t>Software para el manejo del equipo XRF</t>
  </si>
  <si>
    <t>XRF Tiger S8 - Spectra Plus</t>
  </si>
  <si>
    <t xml:space="preserve">Computador asociado al  XRF Tiger S8
</t>
  </si>
  <si>
    <t>Computador asociado al equipo XRF</t>
  </si>
  <si>
    <t>SMAP Seguimiento Medicion Applied Presicion</t>
  </si>
  <si>
    <t>Software para el manejo del equipo Applied Presicion de coulombimetría.</t>
  </si>
  <si>
    <t>400.155 INSTRUMENTOS DE GESTIÓN DE INVESTIGACIÓN</t>
  </si>
  <si>
    <t>Son documentos producto de las investigaciones y las actividades de Ciencia, Tecnología e Innovación (ACTI) desarrolladas y lideradas por la Subdirección deMetrología Química y Biología, con el fin de fortalecer la investigación, desarrollo e innovación del Instituto.</t>
  </si>
  <si>
    <t>Personal SMQB</t>
  </si>
  <si>
    <t>410.105.1 Estudios Técnicos designación de Patrones Nacionales</t>
  </si>
  <si>
    <t>Son documentos producto de las actividades realizadas para proponer los patrones nacionales de medida de metrología química y biomedicina.</t>
  </si>
  <si>
    <t>410.205.17 Proceso de medición de materiales de referencia</t>
  </si>
  <si>
    <t>Son documentos que soportan las actividades del servicio de medición de materiales de referencia a productores externos, realizadas en los laboratorios de
la SMQB</t>
  </si>
  <si>
    <t>Archivo de gestión físico
Carpetas compartidas TRD</t>
  </si>
  <si>
    <t>410.225.4 Proyectos de investigación, desarrollo e innovación</t>
  </si>
  <si>
    <t>Son documentos producto de la investigación desarrollada por los laboratorios  para aplicar a reconocimientos del grupo de investigación del IMN por parte de Colciencias.</t>
  </si>
  <si>
    <t>420.105.1 Estudios Técnicos designación de Patrones Nacionales</t>
  </si>
  <si>
    <t>Son documentos producto de las actividades realizadas para proponer los patrones
nacionales de medida de metrología química y biomedicina.</t>
  </si>
  <si>
    <t xml:space="preserve">Profesional Especializado Código 2028 Grado 20 </t>
  </si>
  <si>
    <t>420.205.17 Proceso de medición de materiales de referencia</t>
  </si>
  <si>
    <t>Son documentos que soportan las actividades del servicio de medición de materiales de referencia a productores externos, realizadas en los laboratorios de la SMQB.</t>
  </si>
  <si>
    <t>420.225.4Proyectos de investigación, desarrollo e innovación</t>
  </si>
  <si>
    <t>Son documentos producto de la investigación desarrollada por los laboratorios para
aplicar a reconocimientos del grupo de investigación del IMN por parte de Colciencias.</t>
  </si>
  <si>
    <t>430.105.1 Estudios Técnicos designación de Patrones Nacionales</t>
  </si>
  <si>
    <t>430.205.17 Proceso de medición de materiales de referencia</t>
  </si>
  <si>
    <t>430.225.4 Proyectos de investigación, desarrollo e innovación</t>
  </si>
  <si>
    <t>Son documentos producto de la investigación desarrollada por los laboratorios para
aplicar a reconocimientos del grupo de investigación del INM por parte de Colciencias.</t>
  </si>
  <si>
    <t>440.105.1 Estudios Técnicos designación de Patrones Nacionales</t>
  </si>
  <si>
    <t>440.205.17 Proceso de medición de materiales de referencia</t>
  </si>
  <si>
    <t>440.225.4 Proyectos de investigación, desarrollo e innovación</t>
  </si>
  <si>
    <t>Subdirector General de Unidad Administrativa Especial Código 40 Grado 21</t>
  </si>
  <si>
    <t xml:space="preserve">Profesional Especializado Código 2028 Grado 17 </t>
  </si>
  <si>
    <t>450.105.1 Estudios Técnicos designación de Patrones Nacionales</t>
  </si>
  <si>
    <t>450.205.1 Proceso de calibración y medición de análisis espectrofotométrico</t>
  </si>
  <si>
    <t>GCMQB</t>
  </si>
  <si>
    <t>450.205.17 Proceso de medición de materiales de referencia</t>
  </si>
  <si>
    <t>450.225.4 Proyectos de investigación, desarrollo e innovación</t>
  </si>
  <si>
    <t>CAMPO</t>
  </si>
  <si>
    <t>DEFINICIÓN</t>
  </si>
  <si>
    <t>INSTRUCTIVO</t>
  </si>
  <si>
    <t>RESPONSABLE DE DILIGENCIAMIENTO</t>
  </si>
  <si>
    <t>ID. ACTIVO</t>
  </si>
  <si>
    <t xml:space="preserve">Permite realizar una asignación consecutiva de un identificador para cada activo que sea registrado como parte el inventario de activos de información. </t>
  </si>
  <si>
    <t>El campo es automático y no se diligencia</t>
  </si>
  <si>
    <t>Automático por herramienta</t>
  </si>
  <si>
    <t>ÁREA</t>
  </si>
  <si>
    <t>Registre el nombre del área al cual pertenece el activo de información.</t>
  </si>
  <si>
    <t>Líder de proceso / Colaborador designado</t>
  </si>
  <si>
    <t xml:space="preserve">Permite registrar a cual de los procesos definidos en el Sistema Integrado de Gestión y Autocontrol pertenece el activo de información </t>
  </si>
  <si>
    <t>Registre el nombre del proceso al cual pertenece el activo de información.</t>
  </si>
  <si>
    <t>NOMBRE DEL ACTIVO DE INFORMACIÓN</t>
  </si>
  <si>
    <r>
      <t>Permite registrar el nombre a través del cual se puede hacer referencia al activo de información que este siendo identificado.</t>
    </r>
    <r>
      <rPr>
        <sz val="11"/>
        <color theme="4"/>
        <rFont val="Calibri"/>
        <family val="2"/>
        <scheme val="minor"/>
      </rPr>
      <t xml:space="preserve"> </t>
    </r>
  </si>
  <si>
    <t>Registre el nombre a través del cual se identifica el activo de información.</t>
  </si>
  <si>
    <t>DESCRIPCIÓN DEL ACTIVO DE INFORMACIÓN</t>
  </si>
  <si>
    <t xml:space="preserve">Permite realizar el registro de una breve descripción o detalle que permite contextualizar o proporcionar más información sobre el activo de información. </t>
  </si>
  <si>
    <t>Realice una breve descripción que ayude a contextualiza el activo de información que está registrando.</t>
  </si>
  <si>
    <t>ESTADO DEL ACTIVO</t>
  </si>
  <si>
    <t>Permite seleccionar el tipo de novedad que presenta el activo, puede ser: Actualizado , Nuevo o Histórico.</t>
  </si>
  <si>
    <t>Nuevo, si la novedad es que el activo ingresa al inventario.
Actualizado, si se actualiza la información del activo.
Histórico, si el activo pasa como información histórica por haber perido su vigencia.</t>
  </si>
  <si>
    <t>Permite realizar el registro de quien(es) hace(n) uso del activo de información. Puede ser toda la entidad, direcciones, oficinas, grupos, cargos, roles,  terceros, otras entidades, etc.</t>
  </si>
  <si>
    <t>Registre si es toda la entidad, grupos, direcciones, oficinas, terceros, u otras entidades. Puede separar cada uno de ellos usando el carácter "/" sin comillas</t>
  </si>
  <si>
    <t xml:space="preserve">Permite realizar el registro del cargo que actúa como dueño o decide sobre el activo de información. Es el cargo que puede definir controles, lo modifican, crean, cambian, ajustan, eliminan o transforman el activo de información. </t>
  </si>
  <si>
    <t>En caso de que el activo pueda tener más de un dueño, asigen el cargo de mayor nivel, según planta de cargos.</t>
  </si>
  <si>
    <t>CUSTODIO DEL ACTIVO</t>
  </si>
  <si>
    <t xml:space="preserve">Permite realizar el registro del cargo que aplica los controles que define el propietario(s), en relación almacenamiento, respaldo, accesos, permisos, etc. </t>
  </si>
  <si>
    <t>En caso de que el activo pueda tener más de un custodio, asigen el cargo de mayor nivel, según planta de cargos.</t>
  </si>
  <si>
    <t>Los activos primarios demandan mayor atención y cuidado, por estar directamente asociados a la misionalidad.</t>
  </si>
  <si>
    <t>Tipo de Activo</t>
  </si>
  <si>
    <t>Permite seleccionar la categoria a la cual pertenece el activo de información que estamos identificando. Puede conocer las diferentes categorias y su descripción en la pestaña "Tipo de Activos" de la matriz.</t>
  </si>
  <si>
    <t>Seleccione la categoria a la cual pertenece el el tipo de activo que esta identificando. Ej. [Documentos, archivos, formatos, guias, instructivos, actas] -&gt; Datos / Información; [Equipos de computo de escritorio, portatiles, servidores, routers, switch] -&gt; Hardware / Infraestructura</t>
  </si>
  <si>
    <t>Permite realizar la selección de la calificación asociada a la criticidad de la confidencialidad. Puede conocer los diferentes niveles de calificación y sus descripciones en la pestaña "Calificación Valoración-CONFIDENCIALIDAD".</t>
  </si>
  <si>
    <t>Seleccione la calificación de la confidencialidad del activo de información según los establecidos en la pestaña "Calificación Valoración" (Estas categorías estan alineadas a las establecidas en la Ley de Transparencia y Acceso a la Información Pública).</t>
  </si>
  <si>
    <t>Genera la valoración cuantitativa del activo de acuerdo a la escala establecida y la selección realizada en el campo anterior</t>
  </si>
  <si>
    <t>El campo se encuentra oculto, es automático y no se diligencia</t>
  </si>
  <si>
    <t>Cálculo automático</t>
  </si>
  <si>
    <t>Permite realizar la selección de la calificación asociada a la criticidad de la Integridad. Puede conocer los diferentes niveles de calificación y sus descripciones en la pestaña "Calificación Valoración-INTEGRIDAD".</t>
  </si>
  <si>
    <t>Realice la calificación de la integridad del activo de información según los criterios suministrados y disponibles.</t>
  </si>
  <si>
    <t>Permite realizar la selección de la calificación asociada a la criticidad de la Disponibilidad. Puede conocer los diferentes niveles de calificación y sus descripciones en la pestaña "Calificación Valoración-DISPONIBILIDAD".</t>
  </si>
  <si>
    <t>Realice la calificación de la disponibilidad del activo de información según los criterios suministrados y disponibles.</t>
  </si>
  <si>
    <t>Este campo se calcula de manera automática, de acuerdo con el valor cuantitativo de la confidencialidad, integridad y disponibilidad</t>
  </si>
  <si>
    <t>Criticidad del  Activo</t>
  </si>
  <si>
    <t>Genera el resultado del activo de acuerdo a la escala establecida y la selección realizada en el campo anterior</t>
  </si>
  <si>
    <t xml:space="preserve">El campo es automático y no se diligencia, la valoración de los activos se realiza teniendo en cuenta  la Guia Gestión Clasificación de Activos de MinTIC (Guia Nro. 5) </t>
  </si>
  <si>
    <t>Permite realizar el registro de observaciones que se consideren necesarias con respecto al Activo de Información, puede anotarse también las razones por las cuales se realizaron las calificaciones, y qué se tuvo en cuenta para determinar las mismas.</t>
  </si>
  <si>
    <t>Registre observaciones adicionales sobre el activo de información.</t>
  </si>
  <si>
    <t>PROTECCION DE DATOS</t>
  </si>
  <si>
    <t>El activo almacena o solicita Datos personales</t>
  </si>
  <si>
    <r>
      <t xml:space="preserve">Permite evaluar si el activo de información almacena o solicita datos personales. Ej. Datos de contacto, datos laborales, datos patrimoniales, datos académicos, entre otros.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</si>
  <si>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t xml:space="preserve">Seleccione si el activo almacena o solicita datos personales. Cuando un activo maneja datos personales esta parametro es tenido en cuenta para considerar el activo como crítico (Ver criticidad del activo).
</t>
  </si>
  <si>
    <t>Los datos almacenados o requeridos son públicos</t>
  </si>
  <si>
    <r>
      <t xml:space="preserve">Permite evaluar si el activo de información almacena o solicita datos personales de tipo publico, es decir, datos personales que la Entidad o las Leyes ha determinado expresamente como públicos.  </t>
    </r>
    <r>
      <rPr>
        <i/>
        <sz val="11"/>
        <color rgb="FFC00000"/>
        <rFont val="Calibri"/>
        <family val="2"/>
        <scheme val="minor"/>
      </rPr>
      <t xml:space="preserve">Ej., correos laborales, nombre, cargos o roles, datos de contacto definidos como públicos, sentencias judiciales, documentos públicos, datos de gacetas o boletines, entre otros. </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</si>
  <si>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publico o no.  </t>
    </r>
    <r>
      <rPr>
        <i/>
        <sz val="11"/>
        <color theme="1"/>
        <rFont val="Calibri"/>
        <family val="2"/>
        <scheme val="minor"/>
      </rPr>
      <t xml:space="preserve">Si el campo se encuentra en color gris omita el diligenciamiento de este campo. </t>
    </r>
  </si>
  <si>
    <t>Los datos almacenados o requeridos son Privados</t>
  </si>
  <si>
    <r>
      <t>Permite evaluar si el activo de información almacena o solicita datos personales de tipo privado, e</t>
    </r>
    <r>
      <rPr>
        <sz val="11"/>
        <color indexed="8"/>
        <rFont val="Calibri"/>
        <family val="2"/>
        <scheme val="minor"/>
      </rPr>
      <t xml:space="preserve">s decir, datos personales que por su naturaleza son datos que solo le interesan al titular y no deberían ser conocidos por terceros. </t>
    </r>
    <r>
      <rPr>
        <i/>
        <sz val="11"/>
        <color rgb="FFC00000"/>
        <rFont val="Calibri"/>
        <family val="2"/>
        <scheme val="minor"/>
      </rPr>
      <t>Ej. correo electrónico personal, teléfono, dirección de vivienda, datos laborales, nivel de escolaridad, sobre infracciones administrativas o penales, los datos administrados por algunas entidades como tributarias, financieras o de la seguridad social, fotografías, videos, y cualquier otro dato que referencien el estilo de vida de una persona.</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</si>
  <si>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privados  o no. </t>
    </r>
    <r>
      <rPr>
        <i/>
        <sz val="11"/>
        <color theme="1"/>
        <rFont val="Calibri"/>
        <family val="2"/>
        <scheme val="minor"/>
      </rPr>
      <t xml:space="preserve">Si el campo se encuentra en color gris omita el diligenciamiento de este campo. </t>
    </r>
  </si>
  <si>
    <t>Los datos almacenados o requeridos son Semiprivados</t>
  </si>
  <si>
    <r>
      <t>Permite evaluar si el activo de información almacena o solicita datos personales de tipo privados, e</t>
    </r>
    <r>
      <rPr>
        <sz val="11"/>
        <color indexed="8"/>
        <rFont val="Calibri"/>
        <family val="2"/>
        <scheme val="minor"/>
      </rPr>
      <t xml:space="preserve">s decir, datos personales que por su naturaleza son datos que le interesan tanto al dueño de los datos como a terceros. </t>
    </r>
    <r>
      <rPr>
        <i/>
        <sz val="11"/>
        <color rgb="FFC00000"/>
        <rFont val="Calibri"/>
        <family val="2"/>
        <scheme val="minor"/>
      </rPr>
      <t>Ej. datos financiero y crediticio de actividad comercial o de servicios, datos de contacto personal,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</si>
  <si>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semiprivados o no. </t>
    </r>
    <r>
      <rPr>
        <i/>
        <sz val="11"/>
        <color theme="1"/>
        <rFont val="Calibri"/>
        <family val="2"/>
        <scheme val="minor"/>
      </rPr>
      <t xml:space="preserve">Si el campo se encuentra en color gris omita el diligenciamiento de este campo. </t>
    </r>
  </si>
  <si>
    <t>Los datos almacenados o requeridos son Sensibles</t>
  </si>
  <si>
    <r>
      <t>Permite evaluar si el activo de información almacena o solicita datos personales de tipo Sensibles, e</t>
    </r>
    <r>
      <rPr>
        <sz val="11"/>
        <color indexed="8"/>
        <rFont val="Calibri"/>
        <family val="2"/>
        <scheme val="minor"/>
      </rPr>
      <t xml:space="preserve">s decir, tipos de datos que, de acuerdo a la Ley 1581 de protección de datos colombiana, se han clasificado como sensibles, son de especial protección o pueden someter a discriminación. </t>
    </r>
    <r>
      <rPr>
        <i/>
        <sz val="11"/>
        <color rgb="FFC00000"/>
        <rFont val="Calibri"/>
        <family val="2"/>
        <scheme val="minor"/>
      </rPr>
      <t>Ej. origen étnico o racial, datos de salud, preferencia sexual, filiación política, religión, ideología, afiliación a sindicatos, organizaciones sociales, datos biométricos, de menores de edad, niños, niñas y adolescentes, entre otros.</t>
    </r>
    <r>
      <rPr>
        <sz val="11"/>
        <color theme="1"/>
        <rFont val="Calibri"/>
        <family val="2"/>
        <scheme val="minor"/>
      </rPr>
      <t xml:space="preserve">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Si; No</t>
    </r>
  </si>
  <si>
    <r>
      <t>Si seleccionó "Si" en el campo “</t>
    </r>
    <r>
      <rPr>
        <b/>
        <sz val="11"/>
        <color rgb="FFC00000"/>
        <rFont val="Calibri"/>
        <family val="2"/>
        <scheme val="minor"/>
      </rPr>
      <t>El activo almacena o solicita Datos personales</t>
    </r>
    <r>
      <rPr>
        <sz val="11"/>
        <color theme="1"/>
        <rFont val="Calibri"/>
        <family val="2"/>
        <scheme val="minor"/>
      </rPr>
      <t xml:space="preserve">” este campo pasará de color gris a blanco con el fin de indicar que se ha habilitado y debe ser diligenciado. Si el campo se encuentra en blanco seleccione si los datos personales que almacena, solicita o recolecta son de tipo sensible o no. </t>
    </r>
    <r>
      <rPr>
        <i/>
        <sz val="11"/>
        <color theme="1"/>
        <rFont val="Calibri"/>
        <family val="2"/>
        <scheme val="minor"/>
      </rPr>
      <t xml:space="preserve">Si el campo se encuentra en color gris omita el diligenciamiento de este campo. </t>
    </r>
  </si>
  <si>
    <t>LEY DE TRANSPARENCIA Y ACCESO A LA INFORMACIÓN</t>
  </si>
  <si>
    <t>IDIOMA</t>
  </si>
  <si>
    <r>
      <t xml:space="preserve">Permite establecer en que Idioma se encuentra o conserva la información del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Español; Inglés; Español - Ingles; Otro</t>
    </r>
  </si>
  <si>
    <r>
      <t xml:space="preserve">Seleccione en que idioma se encuentra o conserva la información de acuerdo con las opciones disponibles.
</t>
    </r>
    <r>
      <rPr>
        <i/>
        <sz val="11"/>
        <color theme="1"/>
        <rFont val="Calibri"/>
        <family val="2"/>
        <scheme val="minor"/>
      </rPr>
      <t xml:space="preserve">Este campos solo se diligencia si la categoría seleccionada en el Tipo de Activo es "Datos / Información" o "Bases de datos". </t>
    </r>
  </si>
  <si>
    <t>MEDIO DE CONSERVACIÓN Y/O SOPORTE</t>
  </si>
  <si>
    <r>
      <t xml:space="preserve">Permite establecer la manera en que conserva el activo de información.
</t>
    </r>
    <r>
      <rPr>
        <b/>
        <sz val="11"/>
        <color rgb="FFC00000"/>
        <rFont val="Calibri"/>
        <family val="2"/>
        <scheme val="minor"/>
      </rPr>
      <t>[Opciones disponibles]</t>
    </r>
    <r>
      <rPr>
        <sz val="11"/>
        <color theme="1"/>
        <rFont val="Calibri"/>
        <family val="2"/>
        <scheme val="minor"/>
      </rPr>
      <t xml:space="preserve">
</t>
    </r>
    <r>
      <rPr>
        <b/>
        <i/>
        <sz val="11"/>
        <color theme="4"/>
        <rFont val="Calibri"/>
        <family val="2"/>
        <scheme val="minor"/>
      </rPr>
      <t xml:space="preserve">Análogo: </t>
    </r>
    <r>
      <rPr>
        <i/>
        <sz val="11"/>
        <color theme="4"/>
        <rFont val="Calibri"/>
        <family val="2"/>
        <scheme val="minor"/>
      </rPr>
      <t xml:space="preserve">si el documento de archivo - registro o activo de información se encuentra elaborado en soporte papel y cinta (video, casete, película, microfilm, entre otros).
</t>
    </r>
    <r>
      <rPr>
        <b/>
        <i/>
        <sz val="11"/>
        <color theme="4"/>
        <rFont val="Calibri"/>
        <family val="2"/>
        <scheme val="minor"/>
      </rPr>
      <t>Electrónico:</t>
    </r>
    <r>
      <rPr>
        <i/>
        <sz val="11"/>
        <color theme="4"/>
        <rFont val="Calibri"/>
        <family val="2"/>
        <scheme val="minor"/>
      </rPr>
      <t xml:space="preserve"> si el documento de archivo - registro o activo de información es recibido, almacenado y comunicado se encuentra en medios electrónicos, y permanece en estos medios durante su ciclo vital (Archivo General de la Nación. Acuerdo 027 de 2006).   
</t>
    </r>
    <r>
      <rPr>
        <b/>
        <i/>
        <sz val="11"/>
        <color theme="4"/>
        <rFont val="Calibri"/>
        <family val="2"/>
        <scheme val="minor"/>
      </rPr>
      <t>Híbrido Análogo Electrónico:</t>
    </r>
    <r>
      <rPr>
        <i/>
        <sz val="11"/>
        <color theme="4"/>
        <rFont val="Calibri"/>
        <family val="2"/>
        <scheme val="minor"/>
      </rPr>
      <t xml:space="preserve"> si el documento se encuentra en estos dos tipos de formatos </t>
    </r>
  </si>
  <si>
    <r>
      <t xml:space="preserve">Seleccione el medio de conservación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</si>
  <si>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FORMATO VISUALIZACIÓN O CONSULTA</t>
  </si>
  <si>
    <r>
      <t xml:space="preserve">Permite establecer de que manera se suministraría la información del activo de información en caso que un ciudadano requiera visualizarla o consultarla.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Audio; Documento de Texto; Documento PDF; Presentación; Hoja de calculo; Imagen; Video; Otro; No aplica</t>
    </r>
  </si>
  <si>
    <r>
      <t xml:space="preserve">Seleccione el medio de visualización o consulta del activo de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</si>
  <si>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INFORMACIÓN PUBLICADA O DISPONIBLE</t>
  </si>
  <si>
    <r>
      <t xml:space="preserve">Permite establecer como un ciudadano podría encontrar u obtener acceso a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Publicada; Disponible a solicitud; No publicado o no disponible</t>
    </r>
  </si>
  <si>
    <r>
      <t xml:space="preserve">Seleccione el cómo se podría encontrar u obtener acceso a la información de acuerdo a las opciones disponibles.
</t>
    </r>
    <r>
      <rPr>
        <i/>
        <sz val="11"/>
        <color theme="1"/>
        <rFont val="Calibri"/>
        <family val="2"/>
        <scheme val="minor"/>
      </rPr>
      <t xml:space="preserve">Este campos solo se diligencia si la categoría seleccionada en el Tipo de Activo es "Datos / Información" o "Bases de datos". </t>
    </r>
  </si>
  <si>
    <t>FECHA DE GENERACIÓN DE LA INFORMACIÓN</t>
  </si>
  <si>
    <t xml:space="preserve">Permite registrar la fecha desde la cual hay registros o se genera o se puede consultar la información.  </t>
  </si>
  <si>
    <r>
      <t xml:space="preserve">Registre en formato AAAA/MM/DD la fecha desde la cual se genera o puede consultar la información.  Si la fecha no es concreta o no se puede identificar fácilmente puede: 1. Definir la fecha de acuerdo con lo establecido en tablas de retención documental para el activo; 2. Si la información del activo es generado, creado o expedido por una norma, tome la fecha de generación a partir de la fecha de expedición de la norma; o 3. Si se conoce el año digite YYYY/12/31.
</t>
    </r>
    <r>
      <rPr>
        <i/>
        <sz val="11"/>
        <color theme="1"/>
        <rFont val="Calibri"/>
        <family val="2"/>
        <scheme val="minor"/>
      </rPr>
      <t xml:space="preserve">Este campos solo se diligencia si la categoría seleccionada en el Tipo de Activo es "Datos / Información" o "Bases de datos". </t>
    </r>
  </si>
  <si>
    <r>
      <t xml:space="preserve">Permite establecer el cargo que genera la información, en caso de ser varios, seleccione el de mayo escalafon.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Cargos de la entidad.</t>
    </r>
  </si>
  <si>
    <r>
      <t>Seleccione el cargo responsable de la producción de la información. En caso que el responsable no sea un cargo de planta  seleccione la opción "Definido Manualmente" para habilitar la siguiente columna donde podrá digitar la información. E</t>
    </r>
    <r>
      <rPr>
        <i/>
        <sz val="11"/>
        <color theme="1"/>
        <rFont val="Calibri"/>
        <family val="2"/>
        <scheme val="minor"/>
      </rPr>
      <t xml:space="preserve">ste campo solo se diligencia si la categoría seleccionada en el Tipo de Activo es "Datos / Información" o "Bases de datos". </t>
    </r>
  </si>
  <si>
    <t>Permite digitar cuando el responsable de la producción de la información no es alguno de los cargos del campo anterior.</t>
  </si>
  <si>
    <r>
      <t xml:space="preserve">Registre el responsable de la producción de la información, cuando no corresponda a los cargos que aparecen en el campo anterior.
</t>
    </r>
    <r>
      <rPr>
        <i/>
        <sz val="11"/>
        <color theme="1"/>
        <rFont val="Calibri"/>
        <family val="2"/>
        <scheme val="minor"/>
      </rPr>
      <t>Este campos solo se diligencia si la categoría seleccionada en el Tipo de Activo es "Datos / Información" o "Bases de datos" y en el campo anterior es "Definido Manualmente"</t>
    </r>
  </si>
  <si>
    <t>Nombre del responsable de la información:</t>
  </si>
  <si>
    <r>
      <t xml:space="preserve">Permite establecer quien custodia o permite sobre el activo de información en términos de definir, controlar, modificar, crear, cambiar, ajustar, eliminar o transformar el activo de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Los procesos de la entidad</t>
    </r>
    <r>
      <rPr>
        <sz val="11"/>
        <color theme="1"/>
        <rFont val="Calibri"/>
        <family val="2"/>
        <scheme val="minor"/>
      </rPr>
      <t xml:space="preserve">
</t>
    </r>
  </si>
  <si>
    <r>
      <t xml:space="preserve">Seleccione de los procesos disponibles cual sería el responsable de la información. En caso que el responsable no sea un proceso seleccione la opción "Definido Manualmente" para habilitar la siguiente columna donde podrá ser toda la entidad, direcciones, oficinas, grupos, cargos, roles,  terceros, otras entidades, etc.
</t>
    </r>
    <r>
      <rPr>
        <i/>
        <sz val="11"/>
        <color theme="1"/>
        <rFont val="Calibri"/>
        <family val="2"/>
        <scheme val="minor"/>
      </rPr>
      <t xml:space="preserve">Este campos solo se diligencia si la categoría seleccionada en el Tipo de Activo es "Datos / Información" o "Bases de datos". </t>
    </r>
  </si>
  <si>
    <t>Nombre del responsable de la información (digitado)</t>
  </si>
  <si>
    <r>
      <t xml:space="preserve">Registre el responsable de la información puede ser toda la entidad, direcciones, oficinas, grupos, cargos, roles,  terceros, otras entidades, etc.
</t>
    </r>
    <r>
      <rPr>
        <i/>
        <sz val="11"/>
        <color theme="1"/>
        <rFont val="Calibri"/>
        <family val="2"/>
        <scheme val="minor"/>
      </rPr>
      <t>Este campos solo se diligencia si la categoría seleccionada en el Tipo de Activo es "Datos / Información" o "Bases de datos" y en el campo anterior es "Definido Manualmente"</t>
    </r>
  </si>
  <si>
    <t>¿Por qué es clasificada o reservada?</t>
  </si>
  <si>
    <r>
      <t xml:space="preserve">Permite establecer cada una de las excepciones taxativas que se establecen en los artículos 18 y 19 de la Ley 1712. Es decir, las contenidas en los literales de los artículos mencionados.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Pone en riesgo la intimidad de las personas
Pone en riesgo la vida, salud o seguridad de las personas
Compromete secretos comerciales, industriales, profesionales
Afectaría la defensa o seguridad nacional
Afectaría la seguridad publica
Afectaría o pone en riesgo las relaciones internacionales
Compromete procesos de investigación de delitos o faltas disciplinarias
Pone en riesgo procesos judiciales
Compromete la administración efectiva de la justicia
Pone en riesgo los derechos de la infancia o la adolescencia
Afectaría o compromete la estabilidad macroeconómica o financiera del país
Compromete o genera riesgo para la salud publica
La información tiene tanto contenido publico como reservado o clasificado
No existe excepción de acceso
El activo de información no puede ser clasificado como información</t>
    </r>
  </si>
  <si>
    <r>
      <t xml:space="preserve">Seleccione las condiciones legitimas de excepción de acceso a la información del activo de información de acuerdo a las opciones disponibles. Si el activo de informción en cuanto a confidencialidad es catalogado como Clasificado o Reservado , en esta columna se debe establecer la causa para estas categorías.
</t>
    </r>
    <r>
      <rPr>
        <i/>
        <sz val="11"/>
        <color theme="1"/>
        <rFont val="Calibri"/>
        <family val="2"/>
        <scheme val="minor"/>
      </rPr>
      <t xml:space="preserve">Este campos solo se diligencia si la categoría seleccionada en el Tipo de Activo es "Datos / Información" o "Bases de datos". </t>
    </r>
  </si>
  <si>
    <t>Permite establecer registrar la norma, ley, decreto, circulares, normativas y aspecto legal que sustenta la condición legitima de la excepción para el acceso a la infomación.</t>
  </si>
  <si>
    <t xml:space="preserve">Registre el fundamento, norma, ley, decreto, circulares, normativas y aspecto legal que sustenta la condición legitima de la excepción. Es requerido si el activo esta catalogado como Clasificado o Reservado en cuanto a confidencialidad.
Este campos solo se diligencia si la categoría seleccionada en el Tipo de Activo es "Datos / Información" o "Bases de datos". </t>
  </si>
  <si>
    <t>FUNDAMENTO JURIDICO DE LA EXCEPCIÓN</t>
  </si>
  <si>
    <t xml:space="preserve">Establece la norma que sirve como fundamento jurídico para la clasificación o reserva de la información. Este campo se calcula de manera automática     </t>
  </si>
  <si>
    <t>DESCRIPCIÓN DE CONDICIÓN LEGITIMA DE LA EXCEPCIÓN</t>
  </si>
  <si>
    <t>Implica la mención de una o varias de las excepciones taxativas que se establecen en los artículos 18 y 19 de la Ley 1712. Es decir, las contenidas en los literales de los artículos mencionados.</t>
  </si>
  <si>
    <t>CALIFICACIÓN DEL ACTIVO DE ACUERDO A TRANSPARENCIA LEY 1712</t>
  </si>
  <si>
    <r>
      <rPr>
        <b/>
        <sz val="11"/>
        <color rgb="FF000000"/>
        <rFont val="Calibri"/>
        <scheme val="minor"/>
      </rPr>
      <t xml:space="preserve">Información Pública. </t>
    </r>
    <r>
      <rPr>
        <sz val="11"/>
        <color rgb="FF000000"/>
        <rFont val="Calibri"/>
        <scheme val="minor"/>
      </rPr>
      <t xml:space="preserve">Es toda información que un sujeto obligado genere, obtenga, adquiera, o controle en su calidad de tal.
</t>
    </r>
    <r>
      <rPr>
        <b/>
        <sz val="11"/>
        <color rgb="FF000000"/>
        <rFont val="Calibri"/>
        <scheme val="minor"/>
      </rPr>
      <t xml:space="preserve">Información Pública Clasificada. </t>
    </r>
    <r>
      <rPr>
        <sz val="11"/>
        <color rgb="FF000000"/>
        <rFont val="Calibri"/>
        <scheme val="minor"/>
      </rPr>
      <t xml:space="preserve">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t>
    </r>
    <r>
      <rPr>
        <b/>
        <sz val="11"/>
        <color rgb="FF000000"/>
        <rFont val="Calibri"/>
        <scheme val="minor"/>
      </rPr>
      <t>Información Pública Reservada.</t>
    </r>
    <r>
      <rPr>
        <sz val="11"/>
        <color rgb="FF000000"/>
        <rFont val="Calibri"/>
        <scheme val="minor"/>
      </rPr>
      <t xml:space="preserve"> Es aquella información que estando en  poder o custodia de un sujeto obligado en su calidad de tal, es exceptuada de acceso a la ciudadanía por daño a intereses públicos y bajo cumplimiento de la totalidad de los requisitos consagrados en el artículo 19 de esta ley                  </t>
    </r>
  </si>
  <si>
    <t>El tiempo que dura la clasificación. En el caso de la información clasificada, el término es ilimitado, al tenor de lo establecido en el parágrafo único del artículo 18 de la Ley 1712. Para la información reservada, el tiempo máximo es de 15 años, de acuerdo con el artículo 22 del mismo cuerpo normativo, pero siempre bajo el entendido de que el lapso puede ser menor, según las circunstancias de cada caso.</t>
  </si>
  <si>
    <t>CLASIFICACIÓN O RESERVA TOTAL O PARCIAL DE LA INFORMACIÓN</t>
  </si>
  <si>
    <r>
      <t xml:space="preserve">Permite establecer si la confidencialidad sobre la información  es sobre </t>
    </r>
    <r>
      <rPr>
        <b/>
        <sz val="11"/>
        <color theme="1"/>
        <rFont val="Calibri"/>
        <family val="2"/>
        <scheme val="minor"/>
      </rPr>
      <t>toda</t>
    </r>
    <r>
      <rPr>
        <sz val="11"/>
        <color theme="1"/>
        <rFont val="Calibri"/>
        <family val="2"/>
        <scheme val="minor"/>
      </rPr>
      <t xml:space="preserve"> la información o </t>
    </r>
    <r>
      <rPr>
        <b/>
        <sz val="11"/>
        <color theme="1"/>
        <rFont val="Calibri"/>
        <family val="2"/>
        <scheme val="minor"/>
      </rPr>
      <t>parte</t>
    </r>
    <r>
      <rPr>
        <sz val="11"/>
        <color theme="1"/>
        <rFont val="Calibri"/>
        <family val="2"/>
        <scheme val="minor"/>
      </rPr>
      <t xml:space="preserve"> de la información del activo, aplica para aquellos activos catalogados en su confidencialidad como; clasificado o reservado.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No Aplica
Parcial
Total</t>
    </r>
  </si>
  <si>
    <r>
      <t xml:space="preserve">Seleccione la clasificación o reserva que le aplica al activo de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</si>
  <si>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 xml:space="preserve">FECHA DE CALIFICACIÓN </t>
  </si>
  <si>
    <t>Permite capturar  la fecha desde la cual se determina que la información del activo es clasificada o reservada.</t>
  </si>
  <si>
    <r>
      <t xml:space="preserve">Registre en formato AAAA/MM/DD la fecha en la cual se cataloga la información como: clasificada o reservada. Si la fecha no es concreta o no se puede identificarla fácilmente puede: 1. Tome la fecha de registro o valoración del activo 
</t>
    </r>
    <r>
      <rPr>
        <i/>
        <sz val="11"/>
        <color theme="1"/>
        <rFont val="Calibri"/>
        <family val="2"/>
        <scheme val="minor"/>
      </rPr>
      <t xml:space="preserve">Este campos solo se diligencia si la categoria seleccionada en el Tipo de Activo es "Datos / Información" o "Bases de datos". </t>
    </r>
  </si>
  <si>
    <r>
      <t xml:space="preserve">Permite establecer la periodicidad o el segmento de tiempo en el que se actualiza la información, de acuerdo con su naturaleza y/o a la normatividad aplicable. 
</t>
    </r>
    <r>
      <rPr>
        <b/>
        <sz val="11"/>
        <color rgb="FFC00000"/>
        <rFont val="Calibri"/>
        <family val="2"/>
        <scheme val="minor"/>
      </rPr>
      <t>[Opciones disponibles]</t>
    </r>
    <r>
      <rPr>
        <sz val="11"/>
        <color theme="1"/>
        <rFont val="Calibri"/>
        <family val="2"/>
        <scheme val="minor"/>
      </rPr>
      <t xml:space="preserve">
</t>
    </r>
    <r>
      <rPr>
        <i/>
        <sz val="11"/>
        <color theme="8"/>
        <rFont val="Calibri"/>
        <family val="2"/>
        <scheme val="minor"/>
      </rPr>
      <t>Diario; Semanal; Quincenal; Mensual; Bimensual; Trimestral; Cuatrimestral; Semestral; Anual; Por demanda; Otro; No aplica</t>
    </r>
  </si>
  <si>
    <r>
      <t xml:space="preserve">Seleccione la periodicidad o el segmento de tiempo de acuerdo con las opciones disponibles
</t>
    </r>
    <r>
      <rPr>
        <i/>
        <sz val="11"/>
        <color theme="1"/>
        <rFont val="Calibri"/>
        <family val="2"/>
        <scheme val="minor"/>
      </rPr>
      <t xml:space="preserve">Este campos solo se diligencia si la categoria seleccionada en el Tipo de Activo es "Datos / Información" o "Bases de datos". </t>
    </r>
  </si>
  <si>
    <r>
      <t xml:space="preserve">Permite seleccionar el lugar o mecanismo principal donde se puede realiar realizar la consulta de la información
</t>
    </r>
    <r>
      <rPr>
        <b/>
        <sz val="11"/>
        <color rgb="FFC00000"/>
        <rFont val="Calibri"/>
        <family val="2"/>
        <scheme val="minor"/>
      </rPr>
      <t>[Opciones disponibles]</t>
    </r>
    <r>
      <rPr>
        <sz val="11"/>
        <color theme="1"/>
        <rFont val="Calibri"/>
        <family val="2"/>
        <scheme val="minor"/>
      </rPr>
      <t xml:space="preserve">
</t>
    </r>
    <r>
      <rPr>
        <i/>
        <sz val="11"/>
        <color theme="4"/>
        <rFont val="Calibri"/>
        <family val="2"/>
        <scheme val="minor"/>
      </rPr>
      <t>Portales web propios; Portales web de terceros; Intranet; Archivo físico; Archivos digitales; Sistemas de información; Bases de Datos</t>
    </r>
  </si>
  <si>
    <r>
      <t xml:space="preserve">Seleccione el lugar de consulta de la información de acuerdo con las opciones disponibles
</t>
    </r>
    <r>
      <rPr>
        <i/>
        <sz val="11"/>
        <color theme="1"/>
        <rFont val="Calibri"/>
        <family val="2"/>
        <scheme val="minor"/>
      </rPr>
      <t xml:space="preserve">Este campos solo se diligencia si la categoria seleccionada en el Tipo de Activo es "Datos / Información" o "Bases de datos". </t>
    </r>
  </si>
  <si>
    <t>Permite registrar el lugar o la ruta digital (Ej. URL) donde se ubica el activo de información y donde puede ser consultado o se encuentra disponible</t>
  </si>
  <si>
    <t>Registre el o los lugares donde se puede consultar la información o donde se encuentra disponible para consulta</t>
  </si>
  <si>
    <t>Ti</t>
  </si>
  <si>
    <t>TIPO DE ACTIVOS</t>
  </si>
  <si>
    <t>DESCRIPCIÓN</t>
  </si>
  <si>
    <t>Bases de Datos</t>
  </si>
  <si>
    <t>Conjunto de datos pertenecientes a un mismo contexto y almacenados sistemáticamente para su posterior uso, puede ser utilizada en un formato de motor ya sea SQL, SQL Server, MySQL o en formato Excel.
Ejemplos: Bases de datos con información personal o con datos relevante para algún proceso (bases de datos de nóminas, Base de datos Aprendices, Listado de proveedores, estados financieros) entre otros.</t>
  </si>
  <si>
    <t>Datos / Información</t>
  </si>
  <si>
    <r>
      <rPr>
        <b/>
        <sz val="11"/>
        <color indexed="8"/>
        <rFont val="Calibri"/>
        <family val="2"/>
        <scheme val="minor"/>
      </rPr>
      <t>Que es almacenado en equipos o soportes de información (normalmente agrupado como ficheros o bases de datos) o será transferido de un lugar a otro por los medios de transmisión de datos.</t>
    </r>
    <r>
      <rPr>
        <sz val="11"/>
        <color indexed="8"/>
        <rFont val="Calibri"/>
        <family val="2"/>
        <scheme val="minor"/>
      </rPr>
      <t xml:space="preserve">
Ejemplo: Copias de Respaldo, Ficheros, Datos de Gestión Interna, Datos de Configuración, Credenciales (Contraseñas), Datos de Validación de Credenciales (Autenticación), Datos de Control de Acceso, Registros de Actividad (Log), Matrices de Roles y Privilegios, Código Fuente, Código Ejecutable, Datos de Prueba, Contratos, acuerdos de confidencialidad, manuales de usuario, procedimientos operativos o de soporte, planes para la continuidad del negocio, registros contables, estados financieros, archivos ofimáticos, documentos y registros del sistema integrado de gestión, formatos o formularios físicos o digitales.</t>
    </r>
  </si>
  <si>
    <t xml:space="preserve">Hardware </t>
  </si>
  <si>
    <r>
      <rPr>
        <b/>
        <sz val="11"/>
        <color indexed="8"/>
        <rFont val="Calibri"/>
        <family val="2"/>
        <scheme val="minor"/>
      </rPr>
      <t>Medios físicos, destinados a soportar directa o indirectamente los servicios que presta la entidad, siendo depositarios temporales o permanentes de los datos, soporte de ejecución de las aplicaciones informáticas o responsables del procesado o la transmisión de datos.</t>
    </r>
    <r>
      <rPr>
        <sz val="11"/>
        <color indexed="8"/>
        <rFont val="Calibri"/>
        <family val="2"/>
        <scheme val="minor"/>
      </rPr>
      <t xml:space="preserve">
Ejemplo: Servidores (host), Equipos de Escritorio (Pc), Equipos Portátiles (Laptop), Dispositivos Móviles, Equipos de Respaldo, Periféricos, Dispositivos Criptográficos, Dispositivos Biométricos, Servidores de Impresión, Impresoras, Escáneres, Equipos Virtuales (host), Soporte de la Red (Network), Módems, Concentradores, Conmutadores (switch), Encaminadores (router), Pasarelas (bridge), Firewall, Central Telefónica, Telefonía IP, Access Point.</t>
    </r>
  </si>
  <si>
    <t>Instalaciones</t>
  </si>
  <si>
    <t>Lugares donde albergan los sistemas de información y comunicaciones.</t>
  </si>
  <si>
    <t>Personas</t>
  </si>
  <si>
    <r>
      <rPr>
        <b/>
        <sz val="11"/>
        <color theme="1"/>
        <rFont val="Calibri"/>
        <family val="2"/>
        <scheme val="minor"/>
      </rPr>
      <t xml:space="preserve">Aquellos roles que, por su conocimiento, experiencia y criticidad para el proceso, son considerados activos de información
</t>
    </r>
    <r>
      <rPr>
        <sz val="11"/>
        <color theme="1"/>
        <rFont val="Calibri"/>
        <family val="2"/>
        <scheme val="minor"/>
      </rPr>
      <t>por ejemplo: personal con experiencia y capacitado para realizar una tarea específica en la ejecución de las actividades como: Operadores, Administradores de Sistemas, Administradores de Comunicaciones, Administradores de Bases de Datos, Administradores de Seguridad, Programadores, investigadores.</t>
    </r>
  </si>
  <si>
    <t>Redes de Comunicaciones</t>
  </si>
  <si>
    <r>
      <rPr>
        <b/>
        <sz val="11"/>
        <color indexed="8"/>
        <rFont val="Calibri"/>
        <family val="2"/>
        <scheme val="minor"/>
      </rPr>
      <t>Infraestructuras dedicadas como servicios de comunicaciones contratados a terceros o medios de transporte de datos de un sitio a otro.</t>
    </r>
    <r>
      <rPr>
        <sz val="11"/>
        <color indexed="8"/>
        <rFont val="Calibri"/>
        <family val="2"/>
        <scheme val="minor"/>
      </rPr>
      <t xml:space="preserve">
Ejemplo: Red Telefónica, Red Inalámbrica, Telefonía Móvil, Satelital, Red Local (LAN), Red Metropolitana (MAN), Internet, Radio Comunicaciones, Punto a Punto, ADSL, Red Digital (RDSI).</t>
    </r>
  </si>
  <si>
    <t>Servicios</t>
  </si>
  <si>
    <r>
      <rPr>
        <b/>
        <sz val="11"/>
        <color indexed="8"/>
        <rFont val="Calibri"/>
        <family val="2"/>
        <scheme val="minor"/>
      </rPr>
      <t>Servicio brindado por parte de la entidad para el apoyo de las actividades de los procesos</t>
    </r>
    <r>
      <rPr>
        <sz val="11"/>
        <color indexed="8"/>
        <rFont val="Calibri"/>
        <family val="2"/>
        <scheme val="minor"/>
      </rPr>
      <t xml:space="preserve">
Ejemplo: Página Web, Correo Electrónico, Acceso Remoto, almacenamiento de ficheros, transferencia de ficheros, intercambio electrónico de datos, Gestión de Identidades (altas y bajas de usuarios del sistema), Gestión de Privilegios, Intercambio electrónico de datos, PKI (Infraestructura de Clave Pública). o servicios relacionados con la enseñanza a los aprendices de la Entidad, servicios relacionados con los prestados por la Entidad hacia los grupos de valor, servicios relacionados para el desarrollo de las funciones de grupos de interés</t>
    </r>
  </si>
  <si>
    <t xml:space="preserve">Software / Aplicaciones Informáticas </t>
  </si>
  <si>
    <r>
      <rPr>
        <b/>
        <sz val="11"/>
        <color indexed="8"/>
        <rFont val="Calibri"/>
        <family val="2"/>
        <scheme val="minor"/>
      </rPr>
      <t>Que gestionan, analizan y transforman los datos permitiendo la explotación de la información para la prestación de los servicios.</t>
    </r>
    <r>
      <rPr>
        <sz val="11"/>
        <color indexed="8"/>
        <rFont val="Calibri"/>
        <family val="2"/>
        <scheme val="minor"/>
      </rPr>
      <t xml:space="preserve">
Ejemplo: Aquellos utilizados para la enseñanza, para el desarrollo de aplicaciones, para la gestión o administración de bases de datos, para la gestión o administración de documentos, para la gestión del correo electrónico, para la navegación web, para el desarrollo de aplicaciones propias, para la gestión de respaldos de información, para la prevención de virus o infecciones informáticas, para conexiones o trabajos remotos, entre otros.</t>
    </r>
  </si>
  <si>
    <t>Soportes de Información</t>
  </si>
  <si>
    <r>
      <rPr>
        <b/>
        <sz val="11"/>
        <color indexed="8"/>
        <rFont val="Calibri"/>
        <family val="2"/>
        <scheme val="minor"/>
      </rPr>
      <t>Dispositivos físicos o electrónicos que permiten almacenar información de forma permanente o durante largos periodos de tiempo y que posteriormente permiten recuperar la información contenida en ellos.</t>
    </r>
    <r>
      <rPr>
        <sz val="11"/>
        <color indexed="8"/>
        <rFont val="Calibri"/>
        <family val="2"/>
        <scheme val="minor"/>
      </rPr>
      <t xml:space="preserve">
Ejemplo: Discos, Discos Virtuales, Almacenamiento en Red (san), Memorias USB, CDROM, DVD, Cinta Magnética (tape), Tarjetas de Memoria, Tarjetas Inteligentes,Microfilmaciones.</t>
    </r>
  </si>
  <si>
    <t>CONFIDENCIALIDAD</t>
  </si>
  <si>
    <t>VALOR</t>
  </si>
  <si>
    <r>
      <t xml:space="preserve">Pública Reservada = </t>
    </r>
    <r>
      <rPr>
        <b/>
        <sz val="11"/>
        <color rgb="FFFF0000"/>
        <rFont val="Calibri"/>
        <family val="2"/>
        <scheme val="minor"/>
      </rPr>
      <t>Alta</t>
    </r>
    <r>
      <rPr>
        <sz val="11"/>
        <color theme="1"/>
        <rFont val="Calibri"/>
        <family val="2"/>
        <scheme val="minor"/>
      </rPr>
      <t>: Información que por una Ley, Decreto, Circular, Resolución u otra normativa no puede ser revelada o publicada.</t>
    </r>
  </si>
  <si>
    <t>ALTO</t>
  </si>
  <si>
    <r>
      <t xml:space="preserve">Pública Clasificada  = </t>
    </r>
    <r>
      <rPr>
        <b/>
        <sz val="11"/>
        <color rgb="FFFF0000"/>
        <rFont val="Calibri"/>
        <family val="2"/>
        <scheme val="minor"/>
      </rPr>
      <t>Alta</t>
    </r>
    <r>
      <rPr>
        <sz val="11"/>
        <color theme="1"/>
        <rFont val="Calibri"/>
        <family val="2"/>
        <scheme val="minor"/>
      </rPr>
      <t>: Corresponde a aquella información que en caso de ser conocida por por una persona, proceso, procedimiento, sistemas de información o quien no este autorizado puede causar daño a una persona natural o juridica.</t>
    </r>
  </si>
  <si>
    <r>
      <t>Pública Uso Interno</t>
    </r>
    <r>
      <rPr>
        <sz val="11"/>
        <color theme="1"/>
        <rFont val="Calibri"/>
        <family val="2"/>
        <scheme val="minor"/>
      </rPr>
      <t xml:space="preserve"> </t>
    </r>
    <r>
      <rPr>
        <b/>
        <sz val="11"/>
        <color theme="1"/>
        <rFont val="Calibri"/>
        <family val="2"/>
        <scheme val="minor"/>
      </rPr>
      <t xml:space="preserve">= </t>
    </r>
    <r>
      <rPr>
        <b/>
        <sz val="11"/>
        <color rgb="FF6A9E1F"/>
        <rFont val="Calibri"/>
        <family val="2"/>
        <scheme val="minor"/>
      </rPr>
      <t>Medio</t>
    </r>
    <r>
      <rPr>
        <sz val="11"/>
        <color theme="1"/>
        <rFont val="Calibri"/>
        <family val="2"/>
        <scheme val="minor"/>
      </rPr>
      <t xml:space="preserve">: Información disponible para todos los procesos de la entidad y que en caso de ser conocida por terceros sin autorización puede conllevar un impacto negativo para los procesos de esta. Esta información es propia de la entidad o de terceros y puede ser utilizada por todos los funcionarios de la entidad para realizar labores propias de los procesos, pero no puede ser conocida por terceros sin autorización del propietario. Por lo tanto, cuando un activo de información realice tratamiento de datos personales semiprivados, el activo de Información deberá ser calificado por lo menos como un activo de información pública de uso interno (MEDIO). </t>
    </r>
  </si>
  <si>
    <t>MEDIO</t>
  </si>
  <si>
    <r>
      <t xml:space="preserve">Pública / Pública = </t>
    </r>
    <r>
      <rPr>
        <b/>
        <sz val="11"/>
        <color rgb="FF92D050"/>
        <rFont val="Calibri"/>
        <family val="2"/>
        <scheme val="minor"/>
      </rPr>
      <t>Baja</t>
    </r>
    <r>
      <rPr>
        <sz val="11"/>
        <color theme="1"/>
        <rFont val="Calibri"/>
        <family val="2"/>
        <scheme val="minor"/>
      </rPr>
      <t xml:space="preserve">: Información que puede ser entregada o publicada sin restricciones a cualquier persona dentro y fuera de la entidad, sin que esto implique daños a terceros ni a las actividades y procesos de la entidad. </t>
    </r>
  </si>
  <si>
    <t>BAJO</t>
  </si>
  <si>
    <r>
      <t>SIN CLASIFICAR</t>
    </r>
    <r>
      <rPr>
        <sz val="11"/>
        <color theme="1"/>
        <rFont val="Calibri"/>
        <family val="2"/>
        <scheme val="minor"/>
      </rPr>
      <t>: Activos de Información que deben ser incluidos en el inventario y que aún no han sido clasificados, deben ser tratados como activos de Información Pública Reservada. (Alta).</t>
    </r>
  </si>
  <si>
    <t>SIN CLASIFICAR</t>
  </si>
  <si>
    <t>INTEGRIDAD</t>
  </si>
  <si>
    <r>
      <t>ALTO</t>
    </r>
    <r>
      <rPr>
        <sz val="11"/>
        <color theme="1"/>
        <rFont val="Calibri"/>
        <family val="2"/>
        <scheme val="minor"/>
      </rPr>
      <t>: información cuya pérdida de exactitud y completitud puede conllevar un impacto negativo de índole legal o económica, retrasar sus funciones o generar pérdidas de imagen severas de la Entidad.</t>
    </r>
  </si>
  <si>
    <r>
      <t>MEDIO</t>
    </r>
    <r>
      <rPr>
        <sz val="11"/>
        <color theme="1"/>
        <rFont val="Calibri"/>
        <family val="2"/>
        <scheme val="minor"/>
      </rPr>
      <t>: información cuya pérdida de exactitud y completitud puede conllevar un impacto negativo de índole legal o económica, retrasar sus funciones, o generar pérdida de imagen moderado para la Entidad.</t>
    </r>
  </si>
  <si>
    <r>
      <t>BAJO</t>
    </r>
    <r>
      <rPr>
        <sz val="11"/>
        <color theme="1"/>
        <rFont val="Calibri"/>
        <family val="2"/>
        <scheme val="minor"/>
      </rPr>
      <t>: información cuya pérdida de exactitud y completitud conlleva un impacto no significativo para la Entidad o entes externos.</t>
    </r>
  </si>
  <si>
    <r>
      <t>SIN CLASIFICAR</t>
    </r>
    <r>
      <rPr>
        <sz val="11"/>
        <color theme="1"/>
        <rFont val="Calibri"/>
        <family val="2"/>
        <scheme val="minor"/>
      </rPr>
      <t>: Activos de Información que deben ser incluidos en el inventario y que aún no han sido clasificados, deben ser tratados como activos de información de disponibilidad ALTA.</t>
    </r>
  </si>
  <si>
    <t>DISPONIBILIDAD</t>
  </si>
  <si>
    <r>
      <t>ALTO</t>
    </r>
    <r>
      <rPr>
        <sz val="11"/>
        <color theme="1"/>
        <rFont val="Calibri"/>
        <family val="2"/>
        <scheme val="minor"/>
      </rPr>
      <t>: La no disponibilidad de la información puede conllevar un impacto negativo de índole legal o económica, retrasar sus funciones, o generar pérdidas de imagen severas a entes externos.</t>
    </r>
  </si>
  <si>
    <r>
      <t>MEDIO</t>
    </r>
    <r>
      <rPr>
        <sz val="11"/>
        <color theme="1"/>
        <rFont val="Calibri"/>
        <family val="2"/>
        <scheme val="minor"/>
      </rPr>
      <t>: La no disponibilidad de la información puede conllevar un impacto negativo de índole legal o económica, retrasar sus funciones, o generar pérdida de imagen moderado de la entidad.</t>
    </r>
  </si>
  <si>
    <r>
      <t>BAJO</t>
    </r>
    <r>
      <rPr>
        <sz val="11"/>
        <color theme="1"/>
        <rFont val="Calibri"/>
        <family val="2"/>
        <scheme val="minor"/>
      </rPr>
      <t>: La no disponibilidad de la información puede afectar la operación normal de la entidad o entes externos, pero no conlleva implicaciones legales, económicas o de pérdida de imagen.</t>
    </r>
  </si>
  <si>
    <t>FORMATO</t>
  </si>
  <si>
    <t>Nombre del responsable de la producción de la información</t>
  </si>
  <si>
    <t>CONDICIÓN LEGÍTIMA DE LA EXCEPCIÓN</t>
  </si>
  <si>
    <t>FUNDAMENTO JURÍDICO DE LA EXCEPCIÓN</t>
  </si>
  <si>
    <t>CLASIFICACIÓN DEL ACTIVO DE ACUERDO A TRANSPARENCIA LEY 1712</t>
  </si>
  <si>
    <t>CLASIFICACIÓN O RESERVA DE LA INFORMACIÓN</t>
  </si>
  <si>
    <t>PLAZO DE CLASIFICACIÓN O RESERVA</t>
  </si>
  <si>
    <t>FRECUENCIA DE ACTUALIZACIÓN</t>
  </si>
  <si>
    <t>LUGAR DE CONSULTA</t>
  </si>
  <si>
    <t>Audio</t>
  </si>
  <si>
    <t xml:space="preserve">Asesor Código 1020 Grado 12 </t>
  </si>
  <si>
    <t>Dirección general</t>
  </si>
  <si>
    <t xml:space="preserve">Asesor Código 1020 Grado 13 </t>
  </si>
  <si>
    <t>Oficina Asesora de Planeación</t>
  </si>
  <si>
    <t>Pone en riesgo la vida, salud o seguridad de las personas</t>
  </si>
  <si>
    <t>El derecho de toda persona a la vida, la salud o la seguridad</t>
  </si>
  <si>
    <t>Secretaria general</t>
  </si>
  <si>
    <t>Los secretos comerciales, industriales y profesionales, así como los estipulados en el parágrafo del articulo 77 de la Ley 1474 de 2011</t>
  </si>
  <si>
    <t>Presentación</t>
  </si>
  <si>
    <t>Servicios Administrativos</t>
  </si>
  <si>
    <t>Afectaría la defensa o seguridad nacional</t>
  </si>
  <si>
    <t>Información exceptuada por daño a los intereses públicos. Articulo 19 Ley 1712 de 2014</t>
  </si>
  <si>
    <t>Defensa y seguridad nacional</t>
  </si>
  <si>
    <t>Publica Reservada</t>
  </si>
  <si>
    <t>No Mayor a 15 años</t>
  </si>
  <si>
    <t>Gestión Jurídica</t>
  </si>
  <si>
    <t>Afectaría la seguridad publica</t>
  </si>
  <si>
    <t>La seguridad publica</t>
  </si>
  <si>
    <t>Imagen</t>
  </si>
  <si>
    <t>Afectaría o pone en riesgo las relaciones internacionales</t>
  </si>
  <si>
    <t>Las relaciones internacionales</t>
  </si>
  <si>
    <t>Video</t>
  </si>
  <si>
    <t>Gestión del Talento Humano</t>
  </si>
  <si>
    <t>Compromete procesos de investigación de delitos o faltas disciplinarias</t>
  </si>
  <si>
    <t>La prevención, investigación y persecución de delitos y las faltas disciplinarias, mientras que no se haga efectiva la medida de aseguramiento o se formule pliego de cargos, según el caso.</t>
  </si>
  <si>
    <t>Sistemas de Información y Redes</t>
  </si>
  <si>
    <t>Pone en riesgo procesos judiciales</t>
  </si>
  <si>
    <t>El debido proceso y la igualdad de las partes de los procesos judiciales</t>
  </si>
  <si>
    <t>Subdirección de Metrología fisica</t>
  </si>
  <si>
    <t>Compromete la administración efectiva de la justicia</t>
  </si>
  <si>
    <t>La administración efectiva de la justicia</t>
  </si>
  <si>
    <t>Grupo de Área tecnica 1</t>
  </si>
  <si>
    <t>Pone en riesgo los derechos de la infancia o la adolescencia</t>
  </si>
  <si>
    <t>Los derechos de la infancia y la adolescencia</t>
  </si>
  <si>
    <t>Grupo de Área tecnica 2</t>
  </si>
  <si>
    <t>Afectaría o compromete la estabilidad macroeconómica o financiera del país</t>
  </si>
  <si>
    <t>La estabilidad macroeconómica y financiera del país</t>
  </si>
  <si>
    <t>Grupo de Área tecnica 3</t>
  </si>
  <si>
    <t>Compromete o genera riesgo para la salud publica</t>
  </si>
  <si>
    <t>La salud publica</t>
  </si>
  <si>
    <t>Grupo de Área tecnica 4</t>
  </si>
  <si>
    <t>El contenido público puede ser conocido y se limitará el acceso a solicitud a contenido reservado o clasificado</t>
  </si>
  <si>
    <t>Información publica con restricción de acceso a la totalidad del contenido</t>
  </si>
  <si>
    <t>Pública Reservada / Clasificada</t>
  </si>
  <si>
    <t>No Mayor a 15 años (Reservada) / Ilimitada Clasificada</t>
  </si>
  <si>
    <t>Subdirección de Metrologia Química y Biomedicina</t>
  </si>
  <si>
    <t>Información publica y de conocimiento general</t>
  </si>
  <si>
    <t>Publica</t>
  </si>
  <si>
    <t>Grupo de Metrología en Análisis Inorgánico</t>
  </si>
  <si>
    <t>El activo de información no puede ser clasificado como información</t>
  </si>
  <si>
    <t>El contenido público podrá ser conocido y se limitará el acceso a solicitud a contenido reservado o clasificado</t>
  </si>
  <si>
    <t>Grupo de Metrología en Análisis Orgánico</t>
  </si>
  <si>
    <t>Grupo de Metrología en Análisis Electroquímico</t>
  </si>
  <si>
    <t>Grupo de Metrología en Bioanálisis</t>
  </si>
  <si>
    <t xml:space="preserve">Profesional Universitario Código 2044 Grado 05 </t>
  </si>
  <si>
    <t>Subdirección de Innovación y Servicios Tecnológicos</t>
  </si>
  <si>
    <t xml:space="preserve">Profesional Universitario Código 2044 Grado 10 </t>
  </si>
  <si>
    <t xml:space="preserve">Técnico Operativo Código 3132 Grado 13 </t>
  </si>
  <si>
    <t xml:space="preserve">Técnico Operativo Código 3132 Grado 9 </t>
  </si>
  <si>
    <t>CALIFICACIÓN DEL ACTIVO</t>
  </si>
  <si>
    <t>Detalle</t>
  </si>
  <si>
    <t>Sin clasificar</t>
  </si>
  <si>
    <t>CATEGORÍAS DE ACTIVOS</t>
  </si>
  <si>
    <t>SOPORTES DE INFORMACIÓN [SA]</t>
  </si>
  <si>
    <t>REDES DE COMUNICACIÓN [RC]</t>
  </si>
  <si>
    <t>PERSONAL [PE]</t>
  </si>
  <si>
    <t>INFRAESTRUCTURA CRITICA</t>
  </si>
  <si>
    <t>Elemento tipos de datos requeridos</t>
  </si>
  <si>
    <t>Elemento  Captura Datos personales</t>
  </si>
  <si>
    <t>Reservada = Alta</t>
  </si>
  <si>
    <t>Elemento  datos sensibles</t>
  </si>
  <si>
    <t>Elemento  aviso de privacidad y autorización</t>
  </si>
  <si>
    <t>No requiere</t>
  </si>
  <si>
    <t>Si requiere y no está definido</t>
  </si>
  <si>
    <t>Si requiere y está definido</t>
  </si>
  <si>
    <t>Elemento datos abiertos</t>
  </si>
  <si>
    <t>PR</t>
  </si>
  <si>
    <t>PC</t>
  </si>
  <si>
    <t>PI</t>
  </si>
  <si>
    <t>Histórico</t>
  </si>
  <si>
    <t>P</t>
  </si>
  <si>
    <t>SC</t>
  </si>
  <si>
    <t>CLASE DE ACTIVO</t>
  </si>
  <si>
    <t>AREAS</t>
  </si>
  <si>
    <t>PLANEACION</t>
  </si>
  <si>
    <t>Gestión Documental</t>
  </si>
  <si>
    <t>LISTA DE CARGOS</t>
  </si>
  <si>
    <t>Comité Internacional de Coordinación de Control Interno</t>
  </si>
  <si>
    <t>Supervisor de contrato</t>
  </si>
  <si>
    <t>Coordinador Talento humano</t>
  </si>
  <si>
    <t>Responsable del laboratorio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</si>
</sst>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yyyy\-mm\-d"/>
    <numFmt numFmtId="165" formatCode="yyyy\-mm\-dd;@"/>
  </numFmts>
  <fonts count="68">
    <font>
      <sz val="11"/>
      <color theme="1"/>
      <name val="Calibri"/>
      <family val="2"/>
      <scheme val="minor"/>
    </font>
    <font>
      <b/>
      <sz val="10"/>
      <name val="Arial"/>
      <family val="2"/>
    </font>
    <font>
      <sz val="11"/>
      <color indexed="8"/>
      <name val="Calibri"/>
      <family val="2"/>
    </font>
    <font>
      <sz val="10"/>
      <name val="Arial"/>
      <family val="2"/>
    </font>
    <font>
      <sz val="10"/>
      <color theme="1"/>
      <name val="Arial"/>
      <family val="2"/>
    </font>
    <font>
      <b/>
      <sz val="10"/>
      <color theme="1"/>
      <name val="Arial"/>
      <family val="2"/>
    </font>
    <font>
      <b/>
      <sz val="10"/>
      <color rgb="FFFFFFFF"/>
      <name val="Arial"/>
      <family val="2"/>
    </font>
    <font>
      <b/>
      <sz val="10"/>
      <color theme="0"/>
      <name val="Arial"/>
      <family val="2"/>
    </font>
    <font>
      <b/>
      <sz val="1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sz val="14"/>
      <color rgb="FFFFFFFF"/>
      <name val="Calibri"/>
      <family val="2"/>
      <scheme val="minor"/>
    </font>
    <font>
      <b/>
      <sz val="11"/>
      <color indexed="8"/>
      <name val="Calibri"/>
      <family val="2"/>
      <scheme val="minor"/>
    </font>
    <font>
      <sz val="11"/>
      <color indexed="8"/>
      <name val="Calibri"/>
      <family val="2"/>
      <scheme val="minor"/>
    </font>
    <font>
      <b/>
      <sz val="14"/>
      <color rgb="FF000000"/>
      <name val="Calibri"/>
      <family val="2"/>
      <scheme val="minor"/>
    </font>
    <font>
      <b/>
      <sz val="14"/>
      <name val="Calibri"/>
      <family val="2"/>
      <scheme val="minor"/>
    </font>
    <font>
      <sz val="10"/>
      <name val="Calibri"/>
      <family val="2"/>
      <scheme val="minor"/>
    </font>
    <font>
      <b/>
      <sz val="10"/>
      <name val="Calibri"/>
      <family val="2"/>
      <scheme val="minor"/>
    </font>
    <font>
      <b/>
      <sz val="8"/>
      <color rgb="FF000000"/>
      <name val="Calibri"/>
      <family val="2"/>
      <scheme val="minor"/>
    </font>
    <font>
      <b/>
      <sz val="8"/>
      <color rgb="FFFFFFFF"/>
      <name val="Calibri"/>
      <family val="2"/>
      <scheme val="minor"/>
    </font>
    <font>
      <b/>
      <sz val="11"/>
      <color rgb="FFFF0000"/>
      <name val="Calibri"/>
      <family val="2"/>
      <scheme val="minor"/>
    </font>
    <font>
      <b/>
      <sz val="11"/>
      <color rgb="FF6A9E1F"/>
      <name val="Calibri"/>
      <family val="2"/>
      <scheme val="minor"/>
    </font>
    <font>
      <b/>
      <sz val="11"/>
      <color rgb="FF92D050"/>
      <name val="Calibri"/>
      <family val="2"/>
      <scheme val="minor"/>
    </font>
    <font>
      <b/>
      <sz val="20"/>
      <color theme="1"/>
      <name val="Calibri"/>
      <family val="2"/>
      <scheme val="minor"/>
    </font>
    <font>
      <sz val="8"/>
      <color theme="1"/>
      <name val="Calibri"/>
      <family val="2"/>
      <scheme val="minor"/>
    </font>
    <font>
      <sz val="8"/>
      <color rgb="FFC00000"/>
      <name val="Calibri"/>
      <family val="2"/>
      <scheme val="minor"/>
    </font>
    <font>
      <b/>
      <sz val="10"/>
      <name val="Arial Nova"/>
      <family val="2"/>
    </font>
    <font>
      <sz val="10"/>
      <color theme="1"/>
      <name val="Arial Nova"/>
      <family val="2"/>
    </font>
    <font>
      <sz val="8"/>
      <name val="Calibri"/>
      <family val="2"/>
      <scheme val="minor"/>
    </font>
    <font>
      <sz val="11"/>
      <color theme="4"/>
      <name val="Calibri"/>
      <family val="2"/>
      <scheme val="minor"/>
    </font>
    <font>
      <i/>
      <sz val="11"/>
      <color theme="4"/>
      <name val="Calibri"/>
      <family val="2"/>
      <scheme val="minor"/>
    </font>
    <font>
      <b/>
      <sz val="12"/>
      <name val="Calibri"/>
      <family val="2"/>
      <scheme val="minor"/>
    </font>
    <font>
      <b/>
      <sz val="11"/>
      <color rgb="FFC00000"/>
      <name val="Calibri"/>
      <family val="2"/>
      <scheme val="minor"/>
    </font>
    <font>
      <i/>
      <sz val="11"/>
      <color rgb="FFC00000"/>
      <name val="Calibri"/>
      <family val="2"/>
      <scheme val="minor"/>
    </font>
    <font>
      <i/>
      <sz val="11"/>
      <color theme="1"/>
      <name val="Calibri"/>
      <family val="2"/>
      <scheme val="minor"/>
    </font>
    <font>
      <b/>
      <i/>
      <sz val="11"/>
      <color theme="4"/>
      <name val="Calibri"/>
      <family val="2"/>
      <scheme val="minor"/>
    </font>
    <font>
      <i/>
      <sz val="11"/>
      <color theme="8"/>
      <name val="Calibri"/>
      <family val="2"/>
      <scheme val="minor"/>
    </font>
    <font>
      <sz val="10"/>
      <color theme="0"/>
      <name val="Arial Nova"/>
      <family val="2"/>
    </font>
    <font>
      <sz val="10"/>
      <color rgb="FF000000"/>
      <name val="Arial"/>
      <family val="2"/>
    </font>
    <font>
      <sz val="11"/>
      <color rgb="FF000000"/>
      <name val="Calibri"/>
      <family val="2"/>
    </font>
    <font>
      <b/>
      <sz val="11"/>
      <color theme="1"/>
      <name val="Arial Narrow"/>
      <family val="2"/>
    </font>
    <font>
      <sz val="14"/>
      <color theme="1"/>
      <name val="Arial Narrow"/>
      <family val="2"/>
    </font>
    <font>
      <sz val="10"/>
      <color theme="1"/>
      <name val="Calibri"/>
      <family val="2"/>
    </font>
    <font>
      <sz val="11"/>
      <name val="Calibri"/>
      <family val="2"/>
    </font>
    <font>
      <sz val="10"/>
      <color rgb="FFFFFFFF"/>
      <name val="Calibri"/>
      <family val="2"/>
    </font>
    <font>
      <u/>
      <sz val="10"/>
      <color rgb="FF1155CC"/>
      <name val="Arial"/>
      <family val="2"/>
    </font>
    <font>
      <sz val="11"/>
      <color theme="1"/>
      <name val="Calibri"/>
      <family val="2"/>
    </font>
    <font>
      <u/>
      <sz val="11"/>
      <color theme="10"/>
      <name val="Calibri"/>
      <family val="2"/>
      <scheme val="minor"/>
    </font>
    <font>
      <u/>
      <sz val="11"/>
      <color rgb="FF3367D6"/>
      <name val="Roboto"/>
    </font>
    <font>
      <sz val="9"/>
      <color rgb="FF000000"/>
      <name val="Calibri"/>
      <family val="2"/>
      <scheme val="minor"/>
    </font>
    <font>
      <sz val="9"/>
      <color rgb="FF000000"/>
      <name val="Calibri"/>
      <family val="2"/>
    </font>
    <font>
      <sz val="10"/>
      <color rgb="FF000000"/>
      <name val="Calibri"/>
      <family val="2"/>
      <scheme val="minor"/>
    </font>
    <font>
      <sz val="11"/>
      <name val="Calibri"/>
      <family val="2"/>
      <scheme val="minor"/>
    </font>
    <font>
      <sz val="10"/>
      <name val="Calibri"/>
      <family val="2"/>
    </font>
    <font>
      <sz val="10"/>
      <color rgb="FF0000CC"/>
      <name val="Calibri"/>
      <family val="2"/>
    </font>
    <font>
      <sz val="10"/>
      <color rgb="FF0000CC"/>
      <name val="Calibri"/>
      <family val="2"/>
      <scheme val="minor"/>
    </font>
    <font>
      <sz val="10"/>
      <color rgb="FFFF0000"/>
      <name val="Calibri"/>
      <family val="2"/>
      <scheme val="minor"/>
    </font>
    <font>
      <sz val="10"/>
      <color theme="1"/>
      <name val="Calabri"/>
    </font>
    <font>
      <sz val="11"/>
      <color rgb="FFFFFFFF"/>
      <name val="Calibri"/>
      <family val="2"/>
    </font>
    <font>
      <sz val="10"/>
      <color rgb="FF000000"/>
      <name val="Century Gothic"/>
      <family val="2"/>
    </font>
    <font>
      <sz val="10"/>
      <color theme="1"/>
      <name val="Calibri"/>
    </font>
    <font>
      <b/>
      <sz val="11"/>
      <color rgb="FF000000"/>
      <name val="Calibri"/>
      <scheme val="minor"/>
    </font>
    <font>
      <sz val="11"/>
      <color rgb="FF000000"/>
      <name val="Calibri"/>
      <scheme val="minor"/>
    </font>
    <font>
      <sz val="11"/>
      <color rgb="FF242424"/>
      <name val="Aptos Narrow"/>
      <charset val="1"/>
    </font>
    <font>
      <sz val="10"/>
      <color rgb="FF000000"/>
      <name val="Calibri"/>
      <charset val="1"/>
    </font>
    <font>
      <b/>
      <sz val="12"/>
      <color rgb="FF000000"/>
      <name val="Calibri"/>
      <family val="2"/>
      <scheme val="minor"/>
    </font>
  </fonts>
  <fills count="32">
    <fill>
      <patternFill patternType="none"/>
    </fill>
    <fill>
      <patternFill patternType="gray125"/>
    </fill>
    <fill>
      <patternFill patternType="solid">
        <fgColor rgb="FFA6A6A6"/>
        <bgColor indexed="64"/>
      </patternFill>
    </fill>
    <fill>
      <patternFill patternType="lightUp">
        <fgColor theme="0" tint="-0.14996795556505021"/>
        <bgColor theme="4" tint="0.59996337778862885"/>
      </patternFill>
    </fill>
    <fill>
      <patternFill patternType="lightUp">
        <fgColor theme="0" tint="-0.14996795556505021"/>
        <bgColor rgb="FFFFCC00"/>
      </patternFill>
    </fill>
    <fill>
      <patternFill patternType="lightUp">
        <fgColor theme="0" tint="-0.14996795556505021"/>
        <bgColor rgb="FFFFFF99"/>
      </patternFill>
    </fill>
    <fill>
      <patternFill patternType="lightUp">
        <fgColor theme="0" tint="-0.14996795556505021"/>
        <bgColor rgb="FF92D050"/>
      </patternFill>
    </fill>
    <fill>
      <patternFill patternType="lightUp">
        <fgColor theme="0" tint="-0.14996795556505021"/>
        <bgColor theme="0" tint="-4.9989318521683403E-2"/>
      </patternFill>
    </fill>
    <fill>
      <patternFill patternType="lightUp">
        <fgColor theme="0" tint="-0.14996795556505021"/>
        <bgColor rgb="FFFFFFAF"/>
      </patternFill>
    </fill>
    <fill>
      <patternFill patternType="solid">
        <fgColor theme="0"/>
        <bgColor indexed="64"/>
      </patternFill>
    </fill>
    <fill>
      <patternFill patternType="solid">
        <fgColor rgb="FF538135"/>
        <bgColor indexed="64"/>
      </patternFill>
    </fill>
    <fill>
      <patternFill patternType="solid">
        <fgColor rgb="FFFFCC00"/>
        <bgColor indexed="64"/>
      </patternFill>
    </fill>
    <fill>
      <patternFill patternType="solid">
        <fgColor rgb="FFFFC000"/>
        <bgColor indexed="64"/>
      </patternFill>
    </fill>
    <fill>
      <patternFill patternType="solid">
        <fgColor theme="6" tint="-0.249977111117893"/>
        <bgColor indexed="64"/>
      </patternFill>
    </fill>
    <fill>
      <patternFill patternType="solid">
        <fgColor rgb="FFC00000"/>
        <bgColor indexed="64"/>
      </patternFill>
    </fill>
    <fill>
      <patternFill patternType="solid">
        <fgColor rgb="FFFFFF00"/>
        <bgColor indexed="64"/>
      </patternFill>
    </fill>
    <fill>
      <patternFill patternType="solid">
        <fgColor rgb="FF92D050"/>
        <bgColor indexed="64"/>
      </patternFill>
    </fill>
    <fill>
      <patternFill patternType="solid">
        <fgColor rgb="FFF2F2F2"/>
        <bgColor indexed="64"/>
      </patternFill>
    </fill>
    <fill>
      <patternFill patternType="gray0625">
        <fgColor theme="3" tint="0.79995117038483843"/>
        <bgColor theme="0" tint="-4.9989318521683403E-2"/>
      </patternFill>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F2F2F2"/>
        <bgColor rgb="FFF2F2F2"/>
      </patternFill>
    </fill>
    <fill>
      <patternFill patternType="solid">
        <fgColor rgb="FFFFFFFF"/>
        <bgColor indexed="64"/>
      </patternFill>
    </fill>
    <fill>
      <patternFill patternType="solid">
        <fgColor theme="0"/>
        <bgColor rgb="FFFFFFFF"/>
      </patternFill>
    </fill>
    <fill>
      <patternFill patternType="solid">
        <fgColor theme="8" tint="0.79998168889431442"/>
        <bgColor indexed="64"/>
      </patternFill>
    </fill>
    <fill>
      <patternFill patternType="solid">
        <fgColor theme="8" tint="0.79998168889431442"/>
        <bgColor rgb="FFFFFFFF"/>
      </patternFill>
    </fill>
    <fill>
      <patternFill patternType="solid">
        <fgColor theme="0"/>
        <bgColor rgb="FFFFFF00"/>
      </patternFill>
    </fill>
    <fill>
      <patternFill patternType="solid">
        <fgColor theme="7" tint="0.39997558519241921"/>
        <bgColor indexed="64"/>
      </patternFill>
    </fill>
    <fill>
      <patternFill patternType="lightUp">
        <fgColor theme="0" tint="-0.14996795556505021"/>
        <bgColor theme="0"/>
      </patternFill>
    </fill>
    <fill>
      <patternFill patternType="solid">
        <fgColor theme="0"/>
        <bgColor rgb="FFF2F2F2"/>
      </patternFill>
    </fill>
    <fill>
      <patternFill patternType="solid">
        <fgColor theme="0"/>
        <bgColor rgb="FF000000"/>
      </patternFill>
    </fill>
  </fills>
  <borders count="14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medium">
        <color indexed="64"/>
      </left>
      <right style="thin">
        <color theme="0" tint="-0.14996795556505021"/>
      </right>
      <top style="medium">
        <color indexed="64"/>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style="medium">
        <color indexed="64"/>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6795556505021"/>
      </right>
      <top style="thin">
        <color theme="0" tint="-0.14996795556505021"/>
      </top>
      <bottom/>
      <diagonal/>
    </border>
    <border>
      <left style="medium">
        <color indexed="64"/>
      </left>
      <right style="thin">
        <color theme="0" tint="-0.14996795556505021"/>
      </right>
      <top/>
      <bottom style="thin">
        <color theme="0" tint="-0.14996795556505021"/>
      </bottom>
      <diagonal/>
    </border>
    <border>
      <left style="thin">
        <color theme="0" tint="-0.14996795556505021"/>
      </left>
      <right style="medium">
        <color indexed="64"/>
      </right>
      <top style="thin">
        <color theme="0" tint="-0.14996795556505021"/>
      </top>
      <bottom style="medium">
        <color indexed="64"/>
      </bottom>
      <diagonal/>
    </border>
    <border>
      <left style="thin">
        <color theme="0" tint="-0.14996795556505021"/>
      </left>
      <right style="medium">
        <color indexed="64"/>
      </right>
      <top style="medium">
        <color indexed="64"/>
      </top>
      <bottom style="medium">
        <color indexed="64"/>
      </bottom>
      <diagonal/>
    </border>
    <border>
      <left style="medium">
        <color indexed="64"/>
      </left>
      <right style="thin">
        <color theme="0" tint="-0.14996795556505021"/>
      </right>
      <top style="medium">
        <color indexed="64"/>
      </top>
      <bottom style="medium">
        <color indexed="64"/>
      </bottom>
      <diagonal/>
    </border>
    <border>
      <left style="thin">
        <color theme="0" tint="-0.14996795556505021"/>
      </left>
      <right style="thin">
        <color theme="0" tint="-0.14996795556505021"/>
      </right>
      <top style="medium">
        <color indexed="64"/>
      </top>
      <bottom style="medium">
        <color indexed="64"/>
      </bottom>
      <diagonal/>
    </border>
    <border>
      <left style="thin">
        <color theme="0" tint="-0.14996795556505021"/>
      </left>
      <right/>
      <top style="medium">
        <color indexed="64"/>
      </top>
      <bottom style="medium">
        <color indexed="64"/>
      </bottom>
      <diagonal/>
    </border>
    <border>
      <left style="medium">
        <color indexed="64"/>
      </left>
      <right style="thin">
        <color theme="0" tint="-0.24994659260841701"/>
      </right>
      <top style="medium">
        <color indexed="64"/>
      </top>
      <bottom style="thin">
        <color theme="0" tint="-0.24994659260841701"/>
      </bottom>
      <diagonal/>
    </border>
    <border>
      <left style="thin">
        <color theme="0" tint="-0.24994659260841701"/>
      </left>
      <right style="thin">
        <color theme="0" tint="-0.24994659260841701"/>
      </right>
      <top style="medium">
        <color indexed="64"/>
      </top>
      <bottom style="thin">
        <color theme="0" tint="-0.24994659260841701"/>
      </bottom>
      <diagonal/>
    </border>
    <border>
      <left style="thin">
        <color theme="0" tint="-0.24994659260841701"/>
      </left>
      <right style="medium">
        <color indexed="64"/>
      </right>
      <top style="medium">
        <color indexed="64"/>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medium">
        <color indexed="64"/>
      </top>
      <bottom style="thin">
        <color theme="0" tint="-0.14996795556505021"/>
      </bottom>
      <diagonal/>
    </border>
    <border>
      <left style="medium">
        <color indexed="64"/>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medium">
        <color indexed="64"/>
      </bottom>
      <diagonal/>
    </border>
    <border>
      <left style="thin">
        <color theme="0" tint="-0.14996795556505021"/>
      </left>
      <right/>
      <top style="thin">
        <color theme="0" tint="-0.14996795556505021"/>
      </top>
      <bottom style="medium">
        <color indexed="64"/>
      </bottom>
      <diagonal/>
    </border>
    <border>
      <left style="medium">
        <color indexed="64"/>
      </left>
      <right style="thin">
        <color theme="0" tint="-0.24994659260841701"/>
      </right>
      <top/>
      <bottom style="thin">
        <color theme="0" tint="-0.14996795556505021"/>
      </bottom>
      <diagonal/>
    </border>
    <border>
      <left style="thin">
        <color theme="0" tint="-0.24994659260841701"/>
      </left>
      <right style="thin">
        <color theme="0" tint="-0.24994659260841701"/>
      </right>
      <top/>
      <bottom style="thin">
        <color theme="0" tint="-0.14996795556505021"/>
      </bottom>
      <diagonal/>
    </border>
    <border>
      <left style="thin">
        <color theme="0" tint="-0.24994659260841701"/>
      </left>
      <right style="medium">
        <color indexed="64"/>
      </right>
      <top style="thin">
        <color theme="0" tint="-0.14996795556505021"/>
      </top>
      <bottom style="thin">
        <color theme="0" tint="-0.14996795556505021"/>
      </bottom>
      <diagonal/>
    </border>
    <border>
      <left style="medium">
        <color indexed="64"/>
      </left>
      <right style="thin">
        <color theme="0" tint="-0.34998626667073579"/>
      </right>
      <top style="thin">
        <color theme="0" tint="-0.34998626667073579"/>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medium">
        <color indexed="64"/>
      </top>
      <bottom style="thin">
        <color theme="0" tint="-0.14996795556505021"/>
      </bottom>
      <diagonal/>
    </border>
    <border>
      <left style="medium">
        <color indexed="64"/>
      </left>
      <right style="thin">
        <color theme="0" tint="-0.34998626667073579"/>
      </right>
      <top style="medium">
        <color indexed="64"/>
      </top>
      <bottom style="thin">
        <color theme="0" tint="-0.34998626667073579"/>
      </bottom>
      <diagonal/>
    </border>
    <border>
      <left style="thin">
        <color theme="0" tint="-0.34998626667073579"/>
      </left>
      <right style="medium">
        <color indexed="64"/>
      </right>
      <top style="medium">
        <color indexed="64"/>
      </top>
      <bottom style="thin">
        <color theme="0" tint="-0.34998626667073579"/>
      </bottom>
      <diagonal/>
    </border>
    <border>
      <left style="thin">
        <color theme="0" tint="-0.34998626667073579"/>
      </left>
      <right style="medium">
        <color indexed="64"/>
      </right>
      <top style="thin">
        <color theme="0" tint="-0.34998626667073579"/>
      </top>
      <bottom style="medium">
        <color indexed="64"/>
      </bottom>
      <diagonal/>
    </border>
    <border>
      <left style="medium">
        <color indexed="64"/>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medium">
        <color indexed="64"/>
      </top>
      <bottom style="medium">
        <color indexed="64"/>
      </bottom>
      <diagonal/>
    </border>
    <border>
      <left style="thin">
        <color theme="0" tint="-0.24994659260841701"/>
      </left>
      <right style="thin">
        <color theme="0" tint="-0.24994659260841701"/>
      </right>
      <top style="medium">
        <color indexed="64"/>
      </top>
      <bottom style="medium">
        <color indexed="64"/>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medium">
        <color indexed="64"/>
      </right>
      <top style="medium">
        <color indexed="64"/>
      </top>
      <bottom style="medium">
        <color indexed="64"/>
      </bottom>
      <diagonal/>
    </border>
    <border>
      <left style="medium">
        <color indexed="64"/>
      </left>
      <right style="thin">
        <color theme="0" tint="-0.24994659260841701"/>
      </right>
      <top style="medium">
        <color indexed="64"/>
      </top>
      <bottom style="medium">
        <color indexed="64"/>
      </bottom>
      <diagonal/>
    </border>
    <border>
      <left style="thin">
        <color theme="0" tint="-0.24994659260841701"/>
      </left>
      <right/>
      <top style="medium">
        <color indexed="64"/>
      </top>
      <bottom style="medium">
        <color indexed="64"/>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indexed="64"/>
      </right>
      <top style="thin">
        <color rgb="FF000000"/>
      </top>
      <bottom style="thin">
        <color rgb="FF000000"/>
      </bottom>
      <diagonal/>
    </border>
    <border>
      <left style="thin">
        <color theme="0" tint="-0.14996795556505021"/>
      </left>
      <right style="medium">
        <color indexed="64"/>
      </right>
      <top style="medium">
        <color indexed="64"/>
      </top>
      <bottom style="thin">
        <color theme="0" tint="-0.14996795556505021"/>
      </bottom>
      <diagonal/>
    </border>
    <border>
      <left style="thin">
        <color theme="0" tint="-0.34998626667073579"/>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theme="0" tint="-0.34998626667073579"/>
      </left>
      <right/>
      <top style="medium">
        <color indexed="64"/>
      </top>
      <bottom style="medium">
        <color indexed="64"/>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medium">
        <color indexed="64"/>
      </bottom>
      <diagonal/>
    </border>
    <border>
      <left style="thin">
        <color theme="0" tint="-0.34998626667073579"/>
      </left>
      <right style="thin">
        <color theme="0" tint="-0.34998626667073579"/>
      </right>
      <top style="medium">
        <color indexed="64"/>
      </top>
      <bottom style="thin">
        <color theme="0" tint="-0.34998626667073579"/>
      </bottom>
      <diagonal/>
    </border>
    <border>
      <left/>
      <right/>
      <top style="thin">
        <color theme="0" tint="-0.14996795556505021"/>
      </top>
      <bottom style="thin">
        <color theme="0" tint="-0.14996795556505021"/>
      </bottom>
      <diagonal/>
    </border>
    <border>
      <left style="medium">
        <color indexed="64"/>
      </left>
      <right style="medium">
        <color indexed="64"/>
      </right>
      <top style="medium">
        <color indexed="64"/>
      </top>
      <bottom style="thin">
        <color theme="0" tint="-0.24994659260841701"/>
      </bottom>
      <diagonal/>
    </border>
    <border>
      <left style="medium">
        <color indexed="64"/>
      </left>
      <right style="medium">
        <color indexed="64"/>
      </right>
      <top style="thin">
        <color theme="0" tint="-0.24994659260841701"/>
      </top>
      <bottom style="thin">
        <color theme="0" tint="-0.24994659260841701"/>
      </bottom>
      <diagonal/>
    </border>
    <border>
      <left style="medium">
        <color indexed="64"/>
      </left>
      <right style="medium">
        <color indexed="64"/>
      </right>
      <top style="thin">
        <color theme="0" tint="-0.24994659260841701"/>
      </top>
      <bottom style="medium">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000000"/>
      </left>
      <right style="thin">
        <color rgb="FF000000"/>
      </right>
      <top style="thin">
        <color rgb="FF000000"/>
      </top>
      <bottom style="thin">
        <color rgb="FF000000"/>
      </bottom>
      <diagonal/>
    </border>
    <border>
      <left style="medium">
        <color rgb="FF000000"/>
      </left>
      <right style="thin">
        <color rgb="FFBFBFBF"/>
      </right>
      <top/>
      <bottom style="thin">
        <color rgb="FFD8D8D8"/>
      </bottom>
      <diagonal/>
    </border>
    <border>
      <left style="thin">
        <color rgb="FFBFBFBF"/>
      </left>
      <right style="thin">
        <color rgb="FFBFBFBF"/>
      </right>
      <top/>
      <bottom style="thin">
        <color rgb="FFBFBFBF"/>
      </bottom>
      <diagonal/>
    </border>
    <border>
      <left style="thin">
        <color rgb="FFBFBFBF"/>
      </left>
      <right style="medium">
        <color rgb="FF000000"/>
      </right>
      <top/>
      <bottom style="thin">
        <color rgb="FFD8D8D8"/>
      </bottom>
      <diagonal/>
    </border>
    <border>
      <left style="medium">
        <color rgb="FF000000"/>
      </left>
      <right style="thin">
        <color rgb="FFBFBFBF"/>
      </right>
      <top style="medium">
        <color rgb="FF000000"/>
      </top>
      <bottom style="thin">
        <color rgb="FFBFBFBF"/>
      </bottom>
      <diagonal/>
    </border>
    <border>
      <left style="thin">
        <color rgb="FFBFBFBF"/>
      </left>
      <right style="thin">
        <color rgb="FFBFBFBF"/>
      </right>
      <top style="medium">
        <color rgb="FF000000"/>
      </top>
      <bottom style="thin">
        <color rgb="FFBFBFBF"/>
      </bottom>
      <diagonal/>
    </border>
    <border>
      <left style="thin">
        <color rgb="FFBFBFBF"/>
      </left>
      <right style="medium">
        <color rgb="FF000000"/>
      </right>
      <top style="thin">
        <color rgb="FFD8D8D8"/>
      </top>
      <bottom style="thin">
        <color rgb="FFD8D8D8"/>
      </bottom>
      <diagonal/>
    </border>
    <border>
      <left style="medium">
        <color rgb="FF000000"/>
      </left>
      <right style="thin">
        <color rgb="FFBFBFBF"/>
      </right>
      <top style="thin">
        <color rgb="FFBFBFBF"/>
      </top>
      <bottom style="thin">
        <color rgb="FFBFBFBF"/>
      </bottom>
      <diagonal/>
    </border>
    <border>
      <left style="thin">
        <color rgb="FFBFBFBF"/>
      </left>
      <right style="medium">
        <color rgb="FF000000"/>
      </right>
      <top style="medium">
        <color rgb="FF000000"/>
      </top>
      <bottom style="thin">
        <color rgb="FFBFBFBF"/>
      </bottom>
      <diagonal/>
    </border>
    <border>
      <left style="medium">
        <color rgb="FF000000"/>
      </left>
      <right style="thin">
        <color rgb="FFD8D8D8"/>
      </right>
      <top/>
      <bottom style="thin">
        <color rgb="FFD8D8D8"/>
      </bottom>
      <diagonal/>
    </border>
    <border>
      <left style="thin">
        <color rgb="FFD8D8D8"/>
      </left>
      <right style="thin">
        <color rgb="FFD8D8D8"/>
      </right>
      <top/>
      <bottom style="thin">
        <color rgb="FFD8D8D8"/>
      </bottom>
      <diagonal/>
    </border>
    <border>
      <left style="thin">
        <color rgb="FFD8D8D8"/>
      </left>
      <right style="medium">
        <color rgb="FF000000"/>
      </right>
      <top/>
      <bottom style="thin">
        <color rgb="FFD8D8D8"/>
      </bottom>
      <diagonal/>
    </border>
    <border>
      <left style="medium">
        <color rgb="FF000000"/>
      </left>
      <right style="thin">
        <color rgb="FFD8D8D8"/>
      </right>
      <top style="thin">
        <color rgb="FFD8D8D8"/>
      </top>
      <bottom style="thin">
        <color rgb="FFD8D8D8"/>
      </bottom>
      <diagonal/>
    </border>
    <border>
      <left style="thin">
        <color rgb="FFD8D8D8"/>
      </left>
      <right style="thin">
        <color rgb="FFD8D8D8"/>
      </right>
      <top style="thin">
        <color rgb="FFD8D8D8"/>
      </top>
      <bottom style="thin">
        <color rgb="FFD8D8D8"/>
      </bottom>
      <diagonal/>
    </border>
    <border>
      <left style="thin">
        <color rgb="FFD8D8D8"/>
      </left>
      <right style="medium">
        <color rgb="FF000000"/>
      </right>
      <top style="thin">
        <color rgb="FFD8D8D8"/>
      </top>
      <bottom style="thin">
        <color rgb="FFD8D8D8"/>
      </bottom>
      <diagonal/>
    </border>
    <border>
      <left style="thin">
        <color rgb="FFBFBFBF"/>
      </left>
      <right style="medium">
        <color rgb="FF000000"/>
      </right>
      <top style="thin">
        <color rgb="FFBFBFBF"/>
      </top>
      <bottom style="thin">
        <color rgb="FFBFBFBF"/>
      </bottom>
      <diagonal/>
    </border>
    <border>
      <left style="thin">
        <color theme="0" tint="-0.24994659260841701"/>
      </left>
      <right style="medium">
        <color indexed="64"/>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medium">
        <color indexed="64"/>
      </right>
      <top/>
      <bottom style="thin">
        <color theme="0" tint="-0.14996795556505021"/>
      </bottom>
      <diagonal/>
    </border>
    <border>
      <left/>
      <right style="thin">
        <color theme="0" tint="-0.24994659260841701"/>
      </right>
      <top/>
      <bottom style="thin">
        <color theme="0" tint="-0.24994659260841701"/>
      </bottom>
      <diagonal/>
    </border>
    <border>
      <left style="medium">
        <color indexed="64"/>
      </left>
      <right style="thin">
        <color theme="0" tint="-0.24994659260841701"/>
      </right>
      <top/>
      <bottom style="thin">
        <color theme="0" tint="-0.24994659260841701"/>
      </bottom>
      <diagonal/>
    </border>
    <border>
      <left style="thin">
        <color rgb="FFBFBFBF"/>
      </left>
      <right/>
      <top style="thin">
        <color rgb="FFBFBFBF"/>
      </top>
      <bottom style="thin">
        <color rgb="FFBFBFBF"/>
      </bottom>
      <diagonal/>
    </border>
    <border>
      <left/>
      <right style="thin">
        <color theme="0" tint="-0.24994659260841701"/>
      </right>
      <top style="thin">
        <color theme="0" tint="-0.24994659260841701"/>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theme="0" tint="-0.24994659260841701"/>
      </left>
      <right style="medium">
        <color indexed="64"/>
      </right>
      <top/>
      <bottom style="thin">
        <color theme="0" tint="-0.24994659260841701"/>
      </bottom>
      <diagonal/>
    </border>
    <border>
      <left style="thin">
        <color theme="0" tint="-0.249977111117893"/>
      </left>
      <right style="thin">
        <color theme="0" tint="-0.249977111117893"/>
      </right>
      <top style="medium">
        <color theme="0" tint="-0.14999847407452621"/>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14999847407452621"/>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medium">
        <color theme="0" tint="-0.14999847407452621"/>
      </bottom>
      <diagonal/>
    </border>
    <border>
      <left style="thin">
        <color theme="0" tint="-0.249977111117893"/>
      </left>
      <right style="thin">
        <color theme="0" tint="-0.14999847407452621"/>
      </right>
      <top style="thin">
        <color theme="0" tint="-0.249977111117893"/>
      </top>
      <bottom style="medium">
        <color theme="0" tint="-0.14999847407452621"/>
      </bottom>
      <diagonal/>
    </border>
    <border>
      <left style="thin">
        <color theme="0" tint="-0.249977111117893"/>
      </left>
      <right style="medium">
        <color theme="0" tint="-0.14999847407452621"/>
      </right>
      <top style="thin">
        <color theme="0" tint="-0.249977111117893"/>
      </top>
      <bottom style="thin">
        <color theme="0" tint="-0.249977111117893"/>
      </bottom>
      <diagonal/>
    </border>
    <border>
      <left style="thin">
        <color theme="0" tint="-0.249977111117893"/>
      </left>
      <right style="medium">
        <color theme="0" tint="-0.14999847407452621"/>
      </right>
      <top style="thin">
        <color theme="0" tint="-0.249977111117893"/>
      </top>
      <bottom style="medium">
        <color theme="0" tint="-0.14999847407452621"/>
      </bottom>
      <diagonal/>
    </border>
    <border>
      <left style="thin">
        <color rgb="FFBFBFBF"/>
      </left>
      <right style="thin">
        <color rgb="FFBFBFBF"/>
      </right>
      <top style="thin">
        <color rgb="FFBFBFBF"/>
      </top>
      <bottom/>
      <diagonal/>
    </border>
    <border>
      <left style="thin">
        <color indexed="64"/>
      </left>
      <right/>
      <top/>
      <bottom/>
      <diagonal/>
    </border>
    <border>
      <left style="thin">
        <color rgb="FFBFBFBF"/>
      </left>
      <right/>
      <top style="thin">
        <color rgb="FFD8D8D8"/>
      </top>
      <bottom style="thin">
        <color rgb="FFD8D8D8"/>
      </bottom>
      <diagonal/>
    </border>
    <border>
      <left style="thin">
        <color rgb="FFBFBFBF"/>
      </left>
      <right style="medium">
        <color rgb="FF000000"/>
      </right>
      <top/>
      <bottom style="thin">
        <color rgb="FFBFBFBF"/>
      </bottom>
      <diagonal/>
    </border>
    <border>
      <left style="medium">
        <color rgb="FF000000"/>
      </left>
      <right style="thin">
        <color rgb="FFBFBFBF"/>
      </right>
      <top/>
      <bottom style="thin">
        <color rgb="FFBFBFBF"/>
      </bottom>
      <diagonal/>
    </border>
    <border>
      <left style="thin">
        <color theme="0" tint="-0.249977111117893"/>
      </left>
      <right/>
      <top style="thin">
        <color theme="0" tint="-0.249977111117893"/>
      </top>
      <bottom style="thin">
        <color theme="0" tint="-0.249977111117893"/>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rgb="FF000000"/>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24994659260841701"/>
      </left>
      <right/>
      <top style="thin">
        <color theme="0" tint="-0.24994659260841701"/>
      </top>
      <bottom style="thin">
        <color theme="0" tint="-0.24994659260841701"/>
      </bottom>
      <diagonal/>
    </border>
    <border>
      <left style="thin">
        <color theme="0" tint="-0.249977111117893"/>
      </left>
      <right/>
      <top style="thin">
        <color theme="0" tint="-0.249977111117893"/>
      </top>
      <bottom style="medium">
        <color theme="0" tint="-0.14999847407452621"/>
      </bottom>
      <diagonal/>
    </border>
    <border>
      <left style="thin">
        <color theme="0" tint="-0.249977111117893"/>
      </left>
      <right style="thin">
        <color theme="0" tint="-0.249977111117893"/>
      </right>
      <top style="thin">
        <color theme="0" tint="-0.249977111117893"/>
      </top>
      <bottom/>
      <diagonal/>
    </border>
    <border>
      <left style="thin">
        <color theme="0" tint="-0.24994659260841701"/>
      </left>
      <right style="thin">
        <color theme="0" tint="-0.24994659260841701"/>
      </right>
      <top style="thin">
        <color theme="0" tint="-0.24994659260841701"/>
      </top>
      <bottom/>
      <diagonal/>
    </border>
    <border>
      <left/>
      <right style="thin">
        <color theme="0" tint="-0.24994659260841701"/>
      </right>
      <top/>
      <bottom style="thin">
        <color theme="0" tint="-0.14996795556505021"/>
      </bottom>
      <diagonal/>
    </border>
  </borders>
  <cellStyleXfs count="5">
    <xf numFmtId="0" fontId="0" fillId="0" borderId="0"/>
    <xf numFmtId="0" fontId="3" fillId="0" borderId="0"/>
    <xf numFmtId="0" fontId="2" fillId="0" borderId="0"/>
    <xf numFmtId="0" fontId="40" fillId="0" borderId="0"/>
    <xf numFmtId="0" fontId="49" fillId="0" borderId="0" applyNumberFormat="0" applyFill="0" applyBorder="0" applyAlignment="0" applyProtection="0"/>
  </cellStyleXfs>
  <cellXfs count="515">
    <xf numFmtId="0" fontId="0" fillId="0" borderId="0" xfId="0"/>
    <xf numFmtId="0" fontId="4" fillId="0" borderId="0" xfId="0" applyFont="1" applyAlignment="1">
      <alignment wrapText="1"/>
    </xf>
    <xf numFmtId="0" fontId="4" fillId="0" borderId="0" xfId="0" applyFont="1"/>
    <xf numFmtId="0" fontId="4" fillId="0" borderId="0" xfId="0" applyFont="1" applyAlignment="1">
      <alignment vertical="center"/>
    </xf>
    <xf numFmtId="0" fontId="4" fillId="0" borderId="0" xfId="0" applyFont="1" applyAlignment="1">
      <alignment horizont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left"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0" xfId="0" applyFont="1" applyAlignment="1">
      <alignment vertical="top" wrapText="1"/>
    </xf>
    <xf numFmtId="0" fontId="4" fillId="0" borderId="11" xfId="0" applyFont="1" applyBorder="1" applyAlignment="1">
      <alignment horizontal="center" vertical="center" wrapText="1"/>
    </xf>
    <xf numFmtId="0" fontId="4" fillId="0" borderId="0" xfId="0" applyFont="1" applyAlignment="1">
      <alignment horizontal="left" vertical="center" wrapText="1"/>
    </xf>
    <xf numFmtId="0" fontId="4" fillId="0" borderId="15" xfId="0" applyFont="1" applyBorder="1" applyAlignment="1">
      <alignment horizontal="center" vertical="center" wrapText="1"/>
    </xf>
    <xf numFmtId="0" fontId="4" fillId="0" borderId="7" xfId="0" applyFont="1" applyBorder="1" applyAlignment="1">
      <alignment horizontal="center" vertical="center" wrapText="1"/>
    </xf>
    <xf numFmtId="0" fontId="1" fillId="12" borderId="20" xfId="0" applyFont="1" applyFill="1" applyBorder="1" applyAlignment="1">
      <alignment horizontal="center" vertical="center" wrapText="1"/>
    </xf>
    <xf numFmtId="0" fontId="4" fillId="0" borderId="14" xfId="0" applyFont="1" applyBorder="1" applyAlignment="1">
      <alignment horizontal="center" wrapText="1"/>
    </xf>
    <xf numFmtId="0" fontId="4" fillId="0" borderId="9" xfId="0" applyFont="1" applyBorder="1" applyAlignment="1">
      <alignment horizontal="center" wrapText="1"/>
    </xf>
    <xf numFmtId="0" fontId="4" fillId="0" borderId="12" xfId="0" applyFont="1" applyBorder="1" applyAlignment="1">
      <alignment horizontal="center" wrapText="1"/>
    </xf>
    <xf numFmtId="0" fontId="4" fillId="0" borderId="4" xfId="0" applyFont="1" applyBorder="1" applyAlignment="1">
      <alignment horizontal="center" wrapText="1"/>
    </xf>
    <xf numFmtId="0" fontId="4" fillId="0" borderId="15" xfId="0" applyFont="1" applyBorder="1" applyAlignment="1">
      <alignment horizontal="center" wrapText="1"/>
    </xf>
    <xf numFmtId="0" fontId="4" fillId="0" borderId="17" xfId="0" applyFont="1" applyBorder="1" applyAlignment="1">
      <alignment horizontal="center" wrapText="1"/>
    </xf>
    <xf numFmtId="0" fontId="4" fillId="0" borderId="7" xfId="0" applyFont="1" applyBorder="1" applyAlignment="1">
      <alignment horizontal="center" wrapText="1"/>
    </xf>
    <xf numFmtId="0" fontId="4" fillId="0" borderId="5" xfId="0" applyFont="1" applyBorder="1" applyAlignment="1">
      <alignment horizontal="center" wrapText="1"/>
    </xf>
    <xf numFmtId="0" fontId="4" fillId="0" borderId="11" xfId="0" applyFont="1" applyBorder="1" applyAlignment="1">
      <alignment horizont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xf>
    <xf numFmtId="0" fontId="4" fillId="0" borderId="14" xfId="0" applyFont="1" applyBorder="1"/>
    <xf numFmtId="0" fontId="4" fillId="0" borderId="9" xfId="0" applyFont="1" applyBorder="1"/>
    <xf numFmtId="0" fontId="4" fillId="0" borderId="12" xfId="0" applyFont="1" applyBorder="1"/>
    <xf numFmtId="0" fontId="6" fillId="13" borderId="1"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6" fillId="13" borderId="21" xfId="0" applyFont="1" applyFill="1" applyBorder="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top" wrapText="1"/>
    </xf>
    <xf numFmtId="0" fontId="12" fillId="0" borderId="0" xfId="0" applyFont="1" applyAlignment="1">
      <alignment horizontal="left" vertical="center" wrapText="1"/>
    </xf>
    <xf numFmtId="0" fontId="13" fillId="10" borderId="51" xfId="0" applyFont="1" applyFill="1" applyBorder="1" applyAlignment="1">
      <alignment horizontal="center" vertical="center" wrapText="1"/>
    </xf>
    <xf numFmtId="0" fontId="13" fillId="10" borderId="52" xfId="0" applyFont="1" applyFill="1" applyBorder="1" applyAlignment="1">
      <alignment horizontal="center" vertical="center" wrapText="1"/>
    </xf>
    <xf numFmtId="0" fontId="8" fillId="6" borderId="56" xfId="0" applyFont="1" applyFill="1" applyBorder="1" applyAlignment="1">
      <alignment horizontal="center" vertical="center" wrapText="1"/>
    </xf>
    <xf numFmtId="0" fontId="0" fillId="0" borderId="57" xfId="0" applyBorder="1" applyAlignment="1">
      <alignment vertical="center" wrapText="1"/>
    </xf>
    <xf numFmtId="0" fontId="8" fillId="6" borderId="23" xfId="0" applyFont="1" applyFill="1" applyBorder="1" applyAlignment="1">
      <alignment horizontal="center" vertical="center" wrapText="1"/>
    </xf>
    <xf numFmtId="0" fontId="0" fillId="0" borderId="22" xfId="0" applyBorder="1" applyAlignment="1">
      <alignment vertical="center" wrapText="1"/>
    </xf>
    <xf numFmtId="0" fontId="15" fillId="0" borderId="22" xfId="0" applyFont="1" applyBorder="1" applyAlignment="1">
      <alignment vertical="center" wrapText="1"/>
    </xf>
    <xf numFmtId="0" fontId="8" fillId="6" borderId="50" xfId="0" applyFont="1" applyFill="1" applyBorder="1" applyAlignment="1">
      <alignment horizontal="center" vertical="center" wrapText="1"/>
    </xf>
    <xf numFmtId="0" fontId="15" fillId="0" borderId="58" xfId="0" applyFont="1" applyBorder="1" applyAlignment="1">
      <alignment vertical="center" wrapText="1"/>
    </xf>
    <xf numFmtId="0" fontId="16" fillId="2" borderId="1" xfId="0" applyFont="1" applyFill="1" applyBorder="1" applyAlignment="1">
      <alignment horizontal="center" vertical="center"/>
    </xf>
    <xf numFmtId="0" fontId="8" fillId="3" borderId="23" xfId="0" applyFont="1" applyFill="1" applyBorder="1" applyAlignment="1">
      <alignment horizontal="center" vertical="center" wrapText="1"/>
    </xf>
    <xf numFmtId="0" fontId="8" fillId="3" borderId="50" xfId="0" applyFont="1" applyFill="1" applyBorder="1" applyAlignment="1">
      <alignment horizontal="center" vertical="center" wrapText="1"/>
    </xf>
    <xf numFmtId="0" fontId="8" fillId="6" borderId="24" xfId="0" applyFont="1" applyFill="1" applyBorder="1" applyAlignment="1">
      <alignment horizontal="center" vertical="center" wrapText="1"/>
    </xf>
    <xf numFmtId="0" fontId="8" fillId="6" borderId="25" xfId="0" applyFont="1" applyFill="1" applyBorder="1" applyAlignment="1">
      <alignment horizontal="center" vertical="center" wrapText="1"/>
    </xf>
    <xf numFmtId="0" fontId="8" fillId="6" borderId="28" xfId="0" applyFont="1" applyFill="1" applyBorder="1" applyAlignment="1">
      <alignment horizontal="center" vertical="center" wrapText="1"/>
    </xf>
    <xf numFmtId="0" fontId="8" fillId="7" borderId="25" xfId="0" applyFont="1" applyFill="1" applyBorder="1" applyAlignment="1">
      <alignment horizontal="center" vertical="center" wrapText="1"/>
    </xf>
    <xf numFmtId="0" fontId="15" fillId="0" borderId="54" xfId="0" applyFont="1" applyBorder="1" applyAlignment="1">
      <alignment vertical="center" wrapText="1"/>
    </xf>
    <xf numFmtId="0" fontId="8" fillId="6" borderId="29" xfId="0" applyFont="1" applyFill="1" applyBorder="1" applyAlignment="1">
      <alignment horizontal="center" vertical="center" wrapText="1"/>
    </xf>
    <xf numFmtId="0" fontId="8" fillId="6" borderId="26"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2" fillId="0" borderId="0" xfId="0" applyFont="1"/>
    <xf numFmtId="0" fontId="11" fillId="0" borderId="0" xfId="0" applyFont="1" applyAlignment="1">
      <alignment horizontal="center" vertical="center"/>
    </xf>
    <xf numFmtId="0" fontId="18" fillId="9" borderId="47" xfId="0" applyFont="1" applyFill="1" applyBorder="1" applyAlignment="1">
      <alignment horizontal="center" vertical="center" wrapText="1"/>
    </xf>
    <xf numFmtId="0" fontId="18" fillId="0" borderId="43" xfId="0" quotePrefix="1" applyFont="1" applyBorder="1" applyAlignment="1">
      <alignment horizontal="center" vertical="center" wrapText="1"/>
    </xf>
    <xf numFmtId="0" fontId="18" fillId="0" borderId="48" xfId="0" quotePrefix="1" applyFont="1" applyBorder="1" applyAlignment="1">
      <alignment horizontal="center" vertical="center" wrapText="1"/>
    </xf>
    <xf numFmtId="0" fontId="18" fillId="0" borderId="41" xfId="0" applyFont="1" applyBorder="1" applyAlignment="1">
      <alignment horizontal="center" vertical="center" wrapText="1"/>
    </xf>
    <xf numFmtId="49" fontId="18" fillId="0" borderId="43" xfId="0" quotePrefix="1" applyNumberFormat="1" applyFont="1" applyBorder="1" applyAlignment="1">
      <alignment horizontal="center" vertical="center" wrapText="1"/>
    </xf>
    <xf numFmtId="0" fontId="18" fillId="0" borderId="49" xfId="0" applyFont="1" applyBorder="1" applyAlignment="1">
      <alignment horizontal="center" vertical="center" wrapText="1"/>
    </xf>
    <xf numFmtId="0" fontId="18" fillId="0" borderId="41" xfId="0" quotePrefix="1" applyFont="1" applyBorder="1" applyAlignment="1">
      <alignment horizontal="center" vertical="center" wrapText="1"/>
    </xf>
    <xf numFmtId="0" fontId="15" fillId="0" borderId="0" xfId="2" applyFont="1" applyAlignment="1">
      <alignment horizontal="center" vertical="center" wrapText="1"/>
    </xf>
    <xf numFmtId="0" fontId="15" fillId="0" borderId="0" xfId="2" applyFont="1" applyAlignment="1">
      <alignment wrapText="1"/>
    </xf>
    <xf numFmtId="0" fontId="8" fillId="6" borderId="1" xfId="0" applyFont="1" applyFill="1" applyBorder="1" applyAlignment="1">
      <alignment horizontal="center" vertical="center" wrapText="1"/>
    </xf>
    <xf numFmtId="0" fontId="8" fillId="11" borderId="1" xfId="2" applyFont="1" applyFill="1" applyBorder="1" applyAlignment="1">
      <alignment horizontal="center" vertical="center" wrapText="1"/>
    </xf>
    <xf numFmtId="0" fontId="8" fillId="7" borderId="1" xfId="0" applyFont="1" applyFill="1" applyBorder="1" applyAlignment="1">
      <alignment horizontal="center" vertical="center" wrapText="1"/>
    </xf>
    <xf numFmtId="0" fontId="15" fillId="0" borderId="18" xfId="2" applyFont="1" applyBorder="1" applyAlignment="1">
      <alignment horizontal="center" vertical="center" wrapText="1"/>
    </xf>
    <xf numFmtId="0" fontId="9" fillId="0" borderId="1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Border="1" applyAlignment="1">
      <alignment horizontal="center" vertical="center" wrapText="1"/>
    </xf>
    <xf numFmtId="0" fontId="15" fillId="0" borderId="6" xfId="2" applyFont="1" applyBorder="1" applyAlignment="1">
      <alignment horizontal="center" vertical="center" wrapText="1"/>
    </xf>
    <xf numFmtId="0" fontId="9" fillId="0" borderId="6"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15" fillId="0" borderId="8" xfId="2" applyFont="1" applyBorder="1" applyAlignment="1">
      <alignment horizontal="center" vertical="center" wrapText="1"/>
    </xf>
    <xf numFmtId="0" fontId="9" fillId="0" borderId="8" xfId="0" applyFont="1" applyBorder="1" applyAlignment="1">
      <alignment horizontal="center" vertical="center" wrapText="1"/>
    </xf>
    <xf numFmtId="0" fontId="9" fillId="0" borderId="12" xfId="0" applyFont="1" applyBorder="1" applyAlignment="1">
      <alignment horizontal="center" vertical="center" wrapText="1"/>
    </xf>
    <xf numFmtId="0" fontId="15" fillId="0" borderId="0" xfId="2" applyFont="1" applyAlignment="1">
      <alignment horizontal="left"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15" fillId="0" borderId="13" xfId="2" applyFont="1" applyBorder="1" applyAlignment="1">
      <alignment horizontal="center" vertical="center" wrapText="1"/>
    </xf>
    <xf numFmtId="0" fontId="8" fillId="6" borderId="19" xfId="0" applyFont="1" applyFill="1" applyBorder="1" applyAlignment="1">
      <alignment horizontal="center" vertical="center" wrapText="1"/>
    </xf>
    <xf numFmtId="0" fontId="18" fillId="0" borderId="43" xfId="0" quotePrefix="1" applyFont="1" applyBorder="1" applyAlignment="1" applyProtection="1">
      <alignment horizontal="center" vertical="center" wrapText="1"/>
      <protection hidden="1"/>
    </xf>
    <xf numFmtId="0" fontId="18" fillId="7" borderId="25" xfId="0" applyFont="1" applyFill="1" applyBorder="1" applyAlignment="1" applyProtection="1">
      <alignment horizontal="center" vertical="center" wrapText="1"/>
      <protection hidden="1"/>
    </xf>
    <xf numFmtId="0" fontId="18" fillId="7" borderId="38" xfId="0" applyFont="1" applyFill="1" applyBorder="1" applyAlignment="1" applyProtection="1">
      <alignment horizontal="center" vertical="center" wrapText="1"/>
      <protection hidden="1"/>
    </xf>
    <xf numFmtId="0" fontId="18" fillId="7" borderId="27" xfId="0" applyFont="1" applyFill="1" applyBorder="1" applyAlignment="1" applyProtection="1">
      <alignment horizontal="center" vertical="center" wrapText="1"/>
      <protection hidden="1"/>
    </xf>
    <xf numFmtId="0" fontId="20" fillId="2" borderId="2" xfId="0" applyFont="1" applyFill="1" applyBorder="1" applyAlignment="1">
      <alignment horizontal="center" vertical="center" wrapText="1"/>
    </xf>
    <xf numFmtId="0" fontId="21" fillId="14" borderId="11" xfId="0" applyFont="1" applyFill="1" applyBorder="1" applyAlignment="1">
      <alignment horizontal="center" vertical="center" wrapText="1"/>
    </xf>
    <xf numFmtId="0" fontId="20" fillId="15" borderId="11" xfId="0" applyFont="1" applyFill="1" applyBorder="1" applyAlignment="1">
      <alignment horizontal="center" vertical="center" wrapText="1"/>
    </xf>
    <xf numFmtId="0" fontId="20" fillId="16" borderId="11" xfId="0" applyFont="1" applyFill="1" applyBorder="1" applyAlignment="1">
      <alignment horizontal="center" vertical="center" wrapText="1"/>
    </xf>
    <xf numFmtId="0" fontId="20" fillId="17" borderId="11" xfId="0" applyFont="1" applyFill="1" applyBorder="1" applyAlignment="1">
      <alignment horizontal="center" vertical="center" wrapText="1"/>
    </xf>
    <xf numFmtId="0" fontId="0" fillId="0" borderId="0" xfId="0" applyAlignment="1">
      <alignment horizontal="left" vertical="center"/>
    </xf>
    <xf numFmtId="0" fontId="10" fillId="0" borderId="12" xfId="0" applyFont="1" applyBorder="1" applyAlignment="1">
      <alignment horizontal="left" vertical="center" wrapText="1"/>
    </xf>
    <xf numFmtId="0" fontId="25" fillId="2" borderId="1" xfId="0" applyFont="1" applyFill="1" applyBorder="1" applyAlignment="1">
      <alignment horizontal="center" vertical="center" wrapText="1"/>
    </xf>
    <xf numFmtId="0" fontId="18" fillId="0" borderId="62" xfId="0" quotePrefix="1" applyFont="1" applyBorder="1" applyAlignment="1" applyProtection="1">
      <alignment horizontal="center" vertical="center" wrapText="1"/>
      <protection hidden="1"/>
    </xf>
    <xf numFmtId="0" fontId="26" fillId="0" borderId="0" xfId="0" applyFont="1"/>
    <xf numFmtId="0" fontId="27" fillId="18" borderId="35" xfId="0" quotePrefix="1" applyFont="1" applyFill="1" applyBorder="1" applyAlignment="1">
      <alignment horizontal="center" vertical="center" wrapText="1"/>
    </xf>
    <xf numFmtId="0" fontId="27" fillId="18" borderId="61" xfId="0" quotePrefix="1" applyFont="1" applyFill="1" applyBorder="1" applyAlignment="1">
      <alignment horizontal="center" vertical="center" wrapText="1"/>
    </xf>
    <xf numFmtId="0" fontId="27" fillId="18" borderId="64" xfId="0" applyFont="1" applyFill="1" applyBorder="1" applyAlignment="1">
      <alignment horizontal="center" vertical="center" wrapText="1"/>
    </xf>
    <xf numFmtId="0" fontId="27" fillId="18" borderId="61" xfId="0" quotePrefix="1" applyFont="1" applyFill="1" applyBorder="1" applyAlignment="1" applyProtection="1">
      <alignment horizontal="center" vertical="center" wrapText="1"/>
      <protection hidden="1"/>
    </xf>
    <xf numFmtId="0" fontId="27" fillId="18" borderId="63" xfId="0" applyFont="1" applyFill="1" applyBorder="1" applyAlignment="1">
      <alignment horizontal="center" vertical="center" wrapText="1"/>
    </xf>
    <xf numFmtId="0" fontId="27" fillId="18" borderId="32" xfId="0" applyFont="1" applyFill="1" applyBorder="1" applyAlignment="1">
      <alignment horizontal="center" vertical="center" wrapText="1"/>
    </xf>
    <xf numFmtId="0" fontId="27" fillId="18" borderId="33" xfId="0" applyFont="1" applyFill="1" applyBorder="1" applyAlignment="1">
      <alignment horizontal="center" vertical="center" wrapText="1"/>
    </xf>
    <xf numFmtId="0" fontId="27" fillId="18" borderId="31" xfId="0" applyFont="1" applyFill="1" applyBorder="1" applyAlignment="1">
      <alignment horizontal="center" vertical="center" wrapText="1"/>
    </xf>
    <xf numFmtId="0" fontId="27" fillId="18" borderId="61" xfId="0" applyFont="1" applyFill="1" applyBorder="1" applyAlignment="1">
      <alignment horizontal="center" vertical="center" wrapText="1"/>
    </xf>
    <xf numFmtId="0" fontId="27" fillId="18" borderId="65" xfId="0" applyFont="1" applyFill="1" applyBorder="1" applyAlignment="1">
      <alignment horizontal="center" vertical="center" wrapText="1"/>
    </xf>
    <xf numFmtId="0" fontId="12" fillId="0" borderId="0" xfId="0" applyFont="1" applyAlignment="1">
      <alignment horizontal="justify" wrapText="1"/>
    </xf>
    <xf numFmtId="0" fontId="18" fillId="0" borderId="36" xfId="0" applyFont="1" applyBorder="1" applyAlignment="1">
      <alignment vertical="center" wrapText="1"/>
    </xf>
    <xf numFmtId="0" fontId="28" fillId="8" borderId="33" xfId="0" applyFont="1" applyFill="1" applyBorder="1" applyAlignment="1">
      <alignment horizontal="center" vertical="center" wrapText="1"/>
    </xf>
    <xf numFmtId="0" fontId="28" fillId="6" borderId="33" xfId="0" applyFont="1" applyFill="1" applyBorder="1" applyAlignment="1">
      <alignment horizontal="center" vertical="center" wrapText="1"/>
    </xf>
    <xf numFmtId="0" fontId="28" fillId="6" borderId="34" xfId="0" applyFont="1" applyFill="1" applyBorder="1" applyAlignment="1">
      <alignment horizontal="center" vertical="center" wrapText="1"/>
    </xf>
    <xf numFmtId="0" fontId="28" fillId="7" borderId="33" xfId="0" applyFont="1" applyFill="1" applyBorder="1" applyAlignment="1">
      <alignment horizontal="center" vertical="center" wrapText="1"/>
    </xf>
    <xf numFmtId="0" fontId="29" fillId="0" borderId="0" xfId="0" applyFont="1"/>
    <xf numFmtId="0" fontId="18" fillId="0" borderId="43" xfId="0" applyFont="1" applyBorder="1" applyAlignment="1">
      <alignment vertical="center" wrapText="1"/>
    </xf>
    <xf numFmtId="0" fontId="28" fillId="8" borderId="32" xfId="0" applyFont="1" applyFill="1" applyBorder="1" applyAlignment="1">
      <alignment horizontal="center" vertical="center" wrapText="1"/>
    </xf>
    <xf numFmtId="0" fontId="28" fillId="8" borderId="31" xfId="0" applyFont="1" applyFill="1" applyBorder="1" applyAlignment="1">
      <alignment horizontal="center" vertical="center" wrapText="1"/>
    </xf>
    <xf numFmtId="0" fontId="19" fillId="4" borderId="32" xfId="0" applyFont="1" applyFill="1" applyBorder="1" applyAlignment="1">
      <alignment horizontal="center" vertical="center" wrapText="1"/>
    </xf>
    <xf numFmtId="0" fontId="19" fillId="4" borderId="33" xfId="0" applyFont="1" applyFill="1" applyBorder="1" applyAlignment="1">
      <alignment horizontal="center" vertical="center" wrapText="1"/>
    </xf>
    <xf numFmtId="0" fontId="19" fillId="4" borderId="31" xfId="0" applyFont="1" applyFill="1" applyBorder="1" applyAlignment="1">
      <alignment horizontal="center" vertical="center" wrapText="1"/>
    </xf>
    <xf numFmtId="0" fontId="28" fillId="6" borderId="32" xfId="0" applyFont="1" applyFill="1" applyBorder="1" applyAlignment="1">
      <alignment horizontal="center" vertical="center" wrapText="1"/>
    </xf>
    <xf numFmtId="0" fontId="28" fillId="6" borderId="31" xfId="0" applyFont="1" applyFill="1" applyBorder="1" applyAlignment="1">
      <alignment horizontal="center" vertical="center" wrapText="1"/>
    </xf>
    <xf numFmtId="164" fontId="12" fillId="0" borderId="0" xfId="0" applyNumberFormat="1" applyFont="1"/>
    <xf numFmtId="164" fontId="28" fillId="6" borderId="33" xfId="0" applyNumberFormat="1" applyFont="1" applyFill="1" applyBorder="1" applyAlignment="1">
      <alignment horizontal="center" vertical="center" wrapText="1"/>
    </xf>
    <xf numFmtId="164" fontId="27" fillId="18" borderId="61" xfId="0" applyNumberFormat="1" applyFont="1" applyFill="1" applyBorder="1" applyAlignment="1">
      <alignment horizontal="center" vertical="center" wrapText="1"/>
    </xf>
    <xf numFmtId="164" fontId="28" fillId="6" borderId="34" xfId="0" applyNumberFormat="1" applyFont="1" applyFill="1" applyBorder="1" applyAlignment="1">
      <alignment horizontal="center" vertical="center" wrapText="1"/>
    </xf>
    <xf numFmtId="0" fontId="18" fillId="0" borderId="36" xfId="0" applyFont="1" applyBorder="1" applyAlignment="1">
      <alignment horizontal="center" vertical="center" wrapText="1"/>
    </xf>
    <xf numFmtId="0" fontId="18" fillId="0" borderId="43" xfId="0" applyFont="1" applyBorder="1" applyAlignment="1">
      <alignment horizontal="center" vertical="center" wrapText="1"/>
    </xf>
    <xf numFmtId="164" fontId="18" fillId="0" borderId="43" xfId="0" applyNumberFormat="1" applyFont="1" applyBorder="1" applyAlignment="1">
      <alignment horizontal="center" vertical="center" wrapText="1"/>
    </xf>
    <xf numFmtId="0" fontId="18" fillId="0" borderId="44" xfId="0" applyFont="1" applyBorder="1" applyAlignment="1">
      <alignment horizontal="center" vertical="center" wrapText="1"/>
    </xf>
    <xf numFmtId="0" fontId="28" fillId="6" borderId="3" xfId="0" applyFont="1" applyFill="1" applyBorder="1" applyAlignment="1">
      <alignment horizontal="center" vertical="center" wrapText="1"/>
    </xf>
    <xf numFmtId="0" fontId="28" fillId="7" borderId="32" xfId="0" applyFont="1" applyFill="1" applyBorder="1" applyAlignment="1">
      <alignment horizontal="center" vertical="center" wrapText="1"/>
    </xf>
    <xf numFmtId="0" fontId="28" fillId="7" borderId="31" xfId="0" applyFont="1" applyFill="1" applyBorder="1" applyAlignment="1">
      <alignment horizontal="center" vertical="center" wrapText="1"/>
    </xf>
    <xf numFmtId="0" fontId="27" fillId="18" borderId="36" xfId="0" quotePrefix="1" applyFont="1" applyFill="1" applyBorder="1" applyAlignment="1">
      <alignment horizontal="center" vertical="center" wrapText="1"/>
    </xf>
    <xf numFmtId="0" fontId="27" fillId="18" borderId="36" xfId="0" quotePrefix="1" applyFont="1" applyFill="1" applyBorder="1" applyAlignment="1">
      <alignment horizontal="justify" vertical="center" wrapText="1"/>
    </xf>
    <xf numFmtId="0" fontId="27" fillId="18" borderId="36" xfId="0" quotePrefix="1" applyFont="1" applyFill="1" applyBorder="1" applyAlignment="1" applyProtection="1">
      <alignment horizontal="center" vertical="center" wrapText="1"/>
      <protection hidden="1"/>
    </xf>
    <xf numFmtId="0" fontId="18" fillId="19" borderId="43" xfId="0" quotePrefix="1" applyFont="1" applyFill="1" applyBorder="1" applyAlignment="1" applyProtection="1">
      <alignment horizontal="center" vertical="center" wrapText="1"/>
      <protection hidden="1"/>
    </xf>
    <xf numFmtId="0" fontId="18" fillId="0" borderId="43" xfId="0" applyFont="1" applyBorder="1" applyAlignment="1">
      <alignment horizontal="justify" vertical="center" wrapText="1"/>
    </xf>
    <xf numFmtId="0" fontId="18" fillId="0" borderId="42" xfId="0" quotePrefix="1" applyFont="1" applyBorder="1" applyAlignment="1">
      <alignment horizontal="center" vertical="center" wrapText="1"/>
    </xf>
    <xf numFmtId="0" fontId="15" fillId="0" borderId="73" xfId="2" applyFont="1" applyBorder="1" applyAlignment="1">
      <alignment horizontal="center" vertical="center" wrapText="1"/>
    </xf>
    <xf numFmtId="0" fontId="15" fillId="0" borderId="74" xfId="2" applyFont="1" applyBorder="1" applyAlignment="1">
      <alignment horizontal="center" vertical="center" wrapText="1"/>
    </xf>
    <xf numFmtId="0" fontId="0" fillId="0" borderId="0" xfId="0" applyAlignment="1">
      <alignment vertical="center" wrapText="1"/>
    </xf>
    <xf numFmtId="0" fontId="15" fillId="0" borderId="75" xfId="2" applyFont="1" applyBorder="1" applyAlignment="1">
      <alignment horizontal="center" vertical="center" wrapText="1"/>
    </xf>
    <xf numFmtId="0" fontId="15" fillId="0" borderId="76" xfId="2" applyFont="1" applyBorder="1" applyAlignment="1">
      <alignment horizontal="center" vertical="center" wrapText="1"/>
    </xf>
    <xf numFmtId="0" fontId="15" fillId="0" borderId="77" xfId="2" applyFont="1" applyBorder="1" applyAlignment="1">
      <alignment horizontal="center" vertical="center" wrapText="1"/>
    </xf>
    <xf numFmtId="0" fontId="15" fillId="0" borderId="78" xfId="2" applyFont="1" applyBorder="1" applyAlignment="1">
      <alignment horizontal="center" vertical="center" wrapText="1"/>
    </xf>
    <xf numFmtId="0" fontId="15" fillId="0" borderId="12" xfId="2" applyFont="1" applyBorder="1" applyAlignment="1">
      <alignment horizontal="center" vertical="center" wrapText="1"/>
    </xf>
    <xf numFmtId="0" fontId="4" fillId="0" borderId="0" xfId="0" applyFont="1" applyAlignment="1">
      <alignment horizontal="center" vertical="top"/>
    </xf>
    <xf numFmtId="0" fontId="0" fillId="0" borderId="53" xfId="0" applyBorder="1" applyAlignment="1">
      <alignment horizontal="left" vertical="center" wrapText="1"/>
    </xf>
    <xf numFmtId="0" fontId="0" fillId="0" borderId="22" xfId="0" applyBorder="1" applyAlignment="1">
      <alignment horizontal="center" vertical="center" wrapText="1"/>
    </xf>
    <xf numFmtId="0" fontId="0" fillId="0" borderId="82" xfId="0" applyBorder="1" applyAlignment="1">
      <alignment horizontal="justify" vertical="center" wrapText="1"/>
    </xf>
    <xf numFmtId="0" fontId="0" fillId="0" borderId="82" xfId="0" applyBorder="1" applyAlignment="1">
      <alignment horizontal="left" vertical="center" wrapText="1"/>
    </xf>
    <xf numFmtId="0" fontId="0" fillId="0" borderId="58" xfId="0" applyBorder="1" applyAlignment="1">
      <alignment horizontal="center" vertical="center" wrapText="1"/>
    </xf>
    <xf numFmtId="0" fontId="12" fillId="0" borderId="0" xfId="0" applyFont="1" applyAlignment="1">
      <alignment horizontal="center" vertical="top"/>
    </xf>
    <xf numFmtId="0" fontId="8" fillId="3" borderId="56" xfId="0" applyFont="1" applyFill="1" applyBorder="1" applyAlignment="1">
      <alignment horizontal="center" vertical="center" wrapText="1"/>
    </xf>
    <xf numFmtId="0" fontId="0" fillId="0" borderId="83" xfId="0" applyBorder="1" applyAlignment="1">
      <alignment vertical="center" wrapText="1"/>
    </xf>
    <xf numFmtId="0" fontId="0" fillId="0" borderId="83" xfId="0" applyBorder="1" applyAlignment="1">
      <alignment horizontal="left" vertical="center" wrapText="1"/>
    </xf>
    <xf numFmtId="0" fontId="0" fillId="0" borderId="57" xfId="0" applyBorder="1" applyAlignment="1">
      <alignment horizontal="center" vertical="center" wrapText="1"/>
    </xf>
    <xf numFmtId="0" fontId="0" fillId="0" borderId="53" xfId="0" applyBorder="1" applyAlignment="1">
      <alignment vertical="center" wrapText="1"/>
    </xf>
    <xf numFmtId="0" fontId="0" fillId="0" borderId="82" xfId="0" applyBorder="1" applyAlignment="1">
      <alignment vertical="center" wrapText="1"/>
    </xf>
    <xf numFmtId="0" fontId="0" fillId="0" borderId="0" xfId="0" applyAlignment="1">
      <alignment horizontal="center" vertical="center"/>
    </xf>
    <xf numFmtId="0" fontId="0" fillId="0" borderId="0" xfId="0" applyAlignment="1">
      <alignment vertical="top" wrapText="1"/>
    </xf>
    <xf numFmtId="0" fontId="0" fillId="0" borderId="0" xfId="0" applyAlignment="1">
      <alignment horizontal="left" vertical="center" wrapText="1"/>
    </xf>
    <xf numFmtId="0" fontId="0" fillId="0" borderId="0" xfId="0" applyAlignment="1">
      <alignment horizontal="center"/>
    </xf>
    <xf numFmtId="0" fontId="0" fillId="0" borderId="40" xfId="0" applyBorder="1" applyAlignment="1">
      <alignment vertical="center" wrapText="1"/>
    </xf>
    <xf numFmtId="0" fontId="0" fillId="0" borderId="55" xfId="0" applyBorder="1" applyAlignment="1">
      <alignment horizontal="left" vertical="center" wrapText="1"/>
    </xf>
    <xf numFmtId="0" fontId="0" fillId="0" borderId="71" xfId="0" applyBorder="1" applyAlignment="1">
      <alignment horizontal="center" vertical="center" wrapText="1"/>
    </xf>
    <xf numFmtId="0" fontId="33" fillId="4" borderId="56" xfId="0" applyFont="1" applyFill="1" applyBorder="1" applyAlignment="1">
      <alignment horizontal="center" vertical="center" wrapText="1"/>
    </xf>
    <xf numFmtId="0" fontId="33" fillId="4" borderId="23" xfId="0" applyFont="1" applyFill="1" applyBorder="1" applyAlignment="1">
      <alignment horizontal="center" vertical="center" wrapText="1"/>
    </xf>
    <xf numFmtId="0" fontId="33" fillId="7" borderId="23" xfId="0" applyFont="1" applyFill="1" applyBorder="1" applyAlignment="1">
      <alignment horizontal="center" vertical="center" wrapText="1"/>
    </xf>
    <xf numFmtId="0" fontId="33" fillId="4" borderId="50" xfId="0" applyFont="1" applyFill="1" applyBorder="1" applyAlignment="1">
      <alignment horizontal="center" vertical="center" wrapText="1"/>
    </xf>
    <xf numFmtId="0" fontId="33" fillId="8" borderId="56"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50" xfId="0" applyFont="1" applyFill="1" applyBorder="1" applyAlignment="1">
      <alignment horizontal="center" vertical="center" wrapText="1"/>
    </xf>
    <xf numFmtId="0" fontId="0" fillId="0" borderId="38" xfId="0" applyBorder="1" applyAlignment="1">
      <alignment vertical="center" wrapText="1"/>
    </xf>
    <xf numFmtId="0" fontId="0" fillId="0" borderId="39" xfId="0" applyBorder="1" applyAlignment="1">
      <alignment horizontal="left" vertical="center" wrapText="1"/>
    </xf>
    <xf numFmtId="0" fontId="0" fillId="0" borderId="27" xfId="0" applyBorder="1" applyAlignment="1">
      <alignment horizontal="center" vertical="center" wrapText="1"/>
    </xf>
    <xf numFmtId="0" fontId="0" fillId="0" borderId="54" xfId="0" applyBorder="1" applyAlignment="1">
      <alignment vertical="center" wrapText="1"/>
    </xf>
    <xf numFmtId="0" fontId="0" fillId="0" borderId="84" xfId="0" applyBorder="1" applyAlignment="1">
      <alignment horizontal="left" vertical="center" wrapText="1"/>
    </xf>
    <xf numFmtId="0" fontId="0" fillId="0" borderId="45" xfId="0" applyBorder="1" applyAlignment="1">
      <alignment vertical="center" wrapText="1"/>
    </xf>
    <xf numFmtId="0" fontId="0" fillId="0" borderId="46" xfId="0" applyBorder="1" applyAlignment="1">
      <alignment horizontal="left" vertical="center" wrapText="1"/>
    </xf>
    <xf numFmtId="0" fontId="0" fillId="0" borderId="30" xfId="0" applyBorder="1" applyAlignment="1">
      <alignment horizontal="center" vertical="center" wrapText="1"/>
    </xf>
    <xf numFmtId="0" fontId="0" fillId="0" borderId="0" xfId="0" applyAlignment="1">
      <alignment horizontal="center" vertical="top"/>
    </xf>
    <xf numFmtId="0" fontId="8" fillId="3" borderId="80" xfId="0" applyFont="1" applyFill="1" applyBorder="1" applyAlignment="1">
      <alignment horizontal="center" vertical="center" wrapText="1"/>
    </xf>
    <xf numFmtId="0" fontId="0" fillId="0" borderId="81" xfId="0" applyBorder="1" applyAlignment="1">
      <alignment vertical="center" wrapText="1"/>
    </xf>
    <xf numFmtId="0" fontId="0" fillId="0" borderId="85" xfId="0" applyBorder="1" applyAlignment="1">
      <alignment horizontal="center" vertical="center"/>
    </xf>
    <xf numFmtId="0" fontId="15" fillId="0" borderId="86" xfId="2" applyFont="1" applyBorder="1" applyAlignment="1">
      <alignment horizontal="center" vertical="center" wrapText="1"/>
    </xf>
    <xf numFmtId="0" fontId="15" fillId="0" borderId="87" xfId="2" applyFont="1" applyBorder="1" applyAlignment="1">
      <alignment horizontal="center" vertical="center" wrapText="1"/>
    </xf>
    <xf numFmtId="0" fontId="44" fillId="20" borderId="91" xfId="0" applyFont="1" applyFill="1" applyBorder="1" applyAlignment="1">
      <alignment horizontal="center" vertical="center" wrapText="1"/>
    </xf>
    <xf numFmtId="49" fontId="44" fillId="20" borderId="91" xfId="0" applyNumberFormat="1" applyFont="1" applyFill="1" applyBorder="1" applyAlignment="1">
      <alignment horizontal="center" vertical="center" wrapText="1"/>
    </xf>
    <xf numFmtId="0" fontId="44" fillId="0" borderId="90" xfId="0" quotePrefix="1" applyFont="1" applyBorder="1" applyAlignment="1">
      <alignment horizontal="center" vertical="center" wrapText="1"/>
    </xf>
    <xf numFmtId="0" fontId="44" fillId="0" borderId="91" xfId="0" applyFont="1" applyBorder="1" applyAlignment="1">
      <alignment horizontal="center" vertical="center" wrapText="1"/>
    </xf>
    <xf numFmtId="49" fontId="44" fillId="0" borderId="91" xfId="0" applyNumberFormat="1" applyFont="1" applyBorder="1" applyAlignment="1">
      <alignment horizontal="center" vertical="center" wrapText="1"/>
    </xf>
    <xf numFmtId="0" fontId="44" fillId="19" borderId="91" xfId="0" applyFont="1" applyFill="1" applyBorder="1" applyAlignment="1">
      <alignment horizontal="center" vertical="center" wrapText="1"/>
    </xf>
    <xf numFmtId="0" fontId="44" fillId="0" borderId="91" xfId="0" quotePrefix="1" applyFont="1" applyBorder="1" applyAlignment="1">
      <alignment horizontal="center" vertical="center" wrapText="1"/>
    </xf>
    <xf numFmtId="0" fontId="44" fillId="20" borderId="93" xfId="0" applyFont="1" applyFill="1" applyBorder="1" applyAlignment="1">
      <alignment horizontal="center" vertical="center" wrapText="1"/>
    </xf>
    <xf numFmtId="0" fontId="44" fillId="21" borderId="91" xfId="0" applyFont="1" applyFill="1" applyBorder="1" applyAlignment="1">
      <alignment horizontal="center" vertical="center" wrapText="1"/>
    </xf>
    <xf numFmtId="0" fontId="44" fillId="19" borderId="93" xfId="0" applyFont="1" applyFill="1" applyBorder="1" applyAlignment="1">
      <alignment horizontal="center" vertical="center" wrapText="1"/>
    </xf>
    <xf numFmtId="0" fontId="44" fillId="21" borderId="94" xfId="0" quotePrefix="1" applyFont="1" applyFill="1" applyBorder="1" applyAlignment="1">
      <alignment horizontal="center" vertical="center" wrapText="1"/>
    </xf>
    <xf numFmtId="0" fontId="44" fillId="0" borderId="94" xfId="0" quotePrefix="1" applyFont="1" applyBorder="1" applyAlignment="1">
      <alignment horizontal="center" vertical="center" wrapText="1"/>
    </xf>
    <xf numFmtId="0" fontId="46" fillId="0" borderId="94" xfId="0" applyFont="1" applyBorder="1" applyAlignment="1">
      <alignment horizontal="center" vertical="center" wrapText="1"/>
    </xf>
    <xf numFmtId="0" fontId="3" fillId="20" borderId="95" xfId="0" applyFont="1" applyFill="1" applyBorder="1" applyAlignment="1">
      <alignment horizontal="center" vertical="center" wrapText="1"/>
    </xf>
    <xf numFmtId="164" fontId="3" fillId="20" borderId="97" xfId="0" applyNumberFormat="1" applyFont="1" applyFill="1" applyBorder="1" applyAlignment="1">
      <alignment horizontal="center" vertical="center" wrapText="1"/>
    </xf>
    <xf numFmtId="0" fontId="3" fillId="20" borderId="98" xfId="0" applyFont="1" applyFill="1" applyBorder="1" applyAlignment="1">
      <alignment horizontal="center" vertical="center" wrapText="1"/>
    </xf>
    <xf numFmtId="164" fontId="3" fillId="20" borderId="91" xfId="0" applyNumberFormat="1" applyFont="1" applyFill="1" applyBorder="1" applyAlignment="1">
      <alignment horizontal="center" vertical="center" wrapText="1"/>
    </xf>
    <xf numFmtId="0" fontId="3" fillId="20" borderId="100" xfId="0" applyFont="1" applyFill="1" applyBorder="1" applyAlignment="1">
      <alignment horizontal="center" vertical="center" wrapText="1"/>
    </xf>
    <xf numFmtId="0" fontId="4" fillId="20" borderId="92" xfId="0" applyFont="1" applyFill="1" applyBorder="1" applyAlignment="1">
      <alignment horizontal="center" vertical="center" wrapText="1"/>
    </xf>
    <xf numFmtId="0" fontId="3" fillId="20" borderId="107" xfId="0" applyFont="1" applyFill="1" applyBorder="1" applyAlignment="1">
      <alignment horizontal="center" vertical="center" wrapText="1"/>
    </xf>
    <xf numFmtId="0" fontId="18" fillId="0" borderId="62" xfId="0" quotePrefix="1" applyFont="1" applyBorder="1" applyAlignment="1">
      <alignment horizontal="center" vertical="center" wrapText="1"/>
    </xf>
    <xf numFmtId="0" fontId="18" fillId="0" borderId="35" xfId="0" applyFont="1" applyBorder="1" applyAlignment="1">
      <alignment horizontal="center" vertical="center" wrapText="1"/>
    </xf>
    <xf numFmtId="164" fontId="18" fillId="0" borderId="36" xfId="0" applyNumberFormat="1" applyFont="1" applyBorder="1" applyAlignment="1">
      <alignment horizontal="center" vertical="center" wrapText="1"/>
    </xf>
    <xf numFmtId="0" fontId="18" fillId="0" borderId="37" xfId="0" applyFont="1" applyBorder="1" applyAlignment="1">
      <alignment horizontal="center" vertical="center" wrapText="1"/>
    </xf>
    <xf numFmtId="0" fontId="18" fillId="7" borderId="29" xfId="0" applyFont="1" applyFill="1" applyBorder="1" applyAlignment="1" applyProtection="1">
      <alignment horizontal="center" vertical="center" wrapText="1"/>
      <protection hidden="1"/>
    </xf>
    <xf numFmtId="0" fontId="18" fillId="7" borderId="109" xfId="0" applyFont="1" applyFill="1" applyBorder="1" applyAlignment="1" applyProtection="1">
      <alignment horizontal="center" vertical="center" wrapText="1"/>
      <protection hidden="1"/>
    </xf>
    <xf numFmtId="0" fontId="18" fillId="7" borderId="110" xfId="0" applyFont="1" applyFill="1" applyBorder="1" applyAlignment="1" applyProtection="1">
      <alignment horizontal="center" vertical="center" wrapText="1"/>
      <protection hidden="1"/>
    </xf>
    <xf numFmtId="0" fontId="18" fillId="0" borderId="108" xfId="0" applyFont="1" applyBorder="1" applyAlignment="1">
      <alignment horizontal="center" vertical="center" wrapText="1"/>
    </xf>
    <xf numFmtId="0" fontId="44" fillId="0" borderId="91" xfId="0" quotePrefix="1" applyFont="1" applyBorder="1" applyAlignment="1">
      <alignment horizontal="left" vertical="center" wrapText="1"/>
    </xf>
    <xf numFmtId="49" fontId="44" fillId="0" borderId="91" xfId="0" quotePrefix="1" applyNumberFormat="1" applyFont="1" applyBorder="1" applyAlignment="1">
      <alignment horizontal="center" vertical="center" wrapText="1"/>
    </xf>
    <xf numFmtId="0" fontId="44" fillId="0" borderId="91" xfId="0" applyFont="1" applyBorder="1" applyAlignment="1">
      <alignment horizontal="left" vertical="center" wrapText="1"/>
    </xf>
    <xf numFmtId="0" fontId="44" fillId="20" borderId="91" xfId="0" quotePrefix="1" applyFont="1" applyFill="1" applyBorder="1" applyAlignment="1">
      <alignment horizontal="left" vertical="center" wrapText="1"/>
    </xf>
    <xf numFmtId="0" fontId="44" fillId="19" borderId="91" xfId="0" quotePrefix="1" applyFont="1" applyFill="1" applyBorder="1" applyAlignment="1">
      <alignment horizontal="center" vertical="center" wrapText="1"/>
    </xf>
    <xf numFmtId="0" fontId="3" fillId="20" borderId="91" xfId="0" applyFont="1" applyFill="1" applyBorder="1" applyAlignment="1">
      <alignment horizontal="center" vertical="center" wrapText="1"/>
    </xf>
    <xf numFmtId="0" fontId="3" fillId="0" borderId="91" xfId="0" applyFont="1" applyBorder="1" applyAlignment="1">
      <alignment horizontal="left" vertical="center" wrapText="1"/>
    </xf>
    <xf numFmtId="0" fontId="44" fillId="0" borderId="94" xfId="0" applyFont="1" applyBorder="1" applyAlignment="1">
      <alignment horizontal="center" vertical="center" wrapText="1"/>
    </xf>
    <xf numFmtId="0" fontId="46" fillId="0" borderId="91" xfId="0" applyFont="1" applyBorder="1" applyAlignment="1">
      <alignment horizontal="center" vertical="center" wrapText="1"/>
    </xf>
    <xf numFmtId="0" fontId="44" fillId="0" borderId="96" xfId="0" applyFont="1" applyBorder="1" applyAlignment="1">
      <alignment horizontal="center" vertical="center" wrapText="1"/>
    </xf>
    <xf numFmtId="0" fontId="44" fillId="0" borderId="97" xfId="0" applyFont="1" applyBorder="1" applyAlignment="1">
      <alignment horizontal="center" vertical="center" wrapText="1"/>
    </xf>
    <xf numFmtId="0" fontId="44" fillId="0" borderId="98" xfId="0" applyFont="1" applyBorder="1" applyAlignment="1">
      <alignment horizontal="center" vertical="center" wrapText="1"/>
    </xf>
    <xf numFmtId="0" fontId="44" fillId="0" borderId="99" xfId="0" applyFont="1" applyBorder="1" applyAlignment="1">
      <alignment horizontal="center" vertical="center" wrapText="1"/>
    </xf>
    <xf numFmtId="164" fontId="44" fillId="0" borderId="91" xfId="0" applyNumberFormat="1" applyFont="1" applyBorder="1" applyAlignment="1">
      <alignment horizontal="center" vertical="center" wrapText="1"/>
    </xf>
    <xf numFmtId="0" fontId="44" fillId="0" borderId="91" xfId="0" applyFont="1" applyBorder="1" applyAlignment="1">
      <alignment vertical="center" wrapText="1"/>
    </xf>
    <xf numFmtId="0" fontId="3" fillId="0" borderId="91" xfId="0" applyFont="1" applyBorder="1" applyAlignment="1">
      <alignment vertical="center" wrapText="1"/>
    </xf>
    <xf numFmtId="0" fontId="44" fillId="0" borderId="100" xfId="0" applyFont="1" applyBorder="1" applyAlignment="1">
      <alignment horizontal="center" vertical="center" wrapText="1"/>
    </xf>
    <xf numFmtId="0" fontId="44" fillId="22" borderId="102" xfId="0" applyFont="1" applyFill="1" applyBorder="1" applyAlignment="1">
      <alignment horizontal="center" vertical="center" wrapText="1"/>
    </xf>
    <xf numFmtId="0" fontId="44" fillId="22" borderId="103" xfId="0" applyFont="1" applyFill="1" applyBorder="1" applyAlignment="1">
      <alignment horizontal="center" vertical="center" wrapText="1"/>
    </xf>
    <xf numFmtId="0" fontId="44" fillId="0" borderId="107" xfId="0" applyFont="1" applyBorder="1" applyAlignment="1">
      <alignment horizontal="center" vertical="center" wrapText="1"/>
    </xf>
    <xf numFmtId="0" fontId="44" fillId="22" borderId="104" xfId="0" applyFont="1" applyFill="1" applyBorder="1" applyAlignment="1">
      <alignment horizontal="center" vertical="center" wrapText="1"/>
    </xf>
    <xf numFmtId="0" fontId="44" fillId="22" borderId="105" xfId="0" applyFont="1" applyFill="1" applyBorder="1" applyAlignment="1">
      <alignment horizontal="center" vertical="center" wrapText="1"/>
    </xf>
    <xf numFmtId="0" fontId="44" fillId="22" borderId="106" xfId="0" applyFont="1" applyFill="1" applyBorder="1" applyAlignment="1">
      <alignment horizontal="center" vertical="center" wrapText="1"/>
    </xf>
    <xf numFmtId="0" fontId="50" fillId="20" borderId="0" xfId="0" applyFont="1" applyFill="1" applyAlignment="1">
      <alignment horizontal="left" wrapText="1"/>
    </xf>
    <xf numFmtId="0" fontId="47" fillId="0" borderId="107" xfId="0" applyFont="1" applyBorder="1" applyAlignment="1">
      <alignment horizontal="center" vertical="center" wrapText="1"/>
    </xf>
    <xf numFmtId="0" fontId="44" fillId="0" borderId="90" xfId="0" applyFont="1" applyBorder="1" applyAlignment="1">
      <alignment horizontal="center" vertical="center" wrapText="1"/>
    </xf>
    <xf numFmtId="0" fontId="44" fillId="0" borderId="0" xfId="0" applyFont="1" applyAlignment="1">
      <alignment horizontal="center" vertical="center" wrapText="1"/>
    </xf>
    <xf numFmtId="0" fontId="18" fillId="0" borderId="0" xfId="0" applyFont="1" applyAlignment="1">
      <alignment horizontal="center" vertical="center" wrapText="1"/>
    </xf>
    <xf numFmtId="0" fontId="55" fillId="0" borderId="91" xfId="0" applyFont="1" applyBorder="1" applyAlignment="1">
      <alignment horizontal="center" vertical="center" wrapText="1"/>
    </xf>
    <xf numFmtId="0" fontId="54" fillId="0" borderId="43" xfId="0" applyFont="1" applyBorder="1" applyAlignment="1">
      <alignment horizontal="center" vertical="center" wrapText="1"/>
    </xf>
    <xf numFmtId="0" fontId="18" fillId="9" borderId="43" xfId="0" applyFont="1" applyFill="1" applyBorder="1" applyAlignment="1">
      <alignment horizontal="center" vertical="center" wrapText="1"/>
    </xf>
    <xf numFmtId="0" fontId="18" fillId="9" borderId="44" xfId="0" applyFont="1" applyFill="1" applyBorder="1" applyAlignment="1">
      <alignment horizontal="center" vertical="center" wrapText="1"/>
    </xf>
    <xf numFmtId="0" fontId="18" fillId="15" borderId="43" xfId="0" quotePrefix="1" applyFont="1" applyFill="1" applyBorder="1" applyAlignment="1" applyProtection="1">
      <alignment horizontal="center" vertical="center" wrapText="1"/>
      <protection hidden="1"/>
    </xf>
    <xf numFmtId="0" fontId="18" fillId="0" borderId="42" xfId="0" applyFont="1" applyBorder="1" applyAlignment="1">
      <alignment vertical="center" wrapText="1"/>
    </xf>
    <xf numFmtId="0" fontId="0" fillId="9" borderId="0" xfId="0" applyFill="1" applyAlignment="1">
      <alignment wrapText="1"/>
    </xf>
    <xf numFmtId="0" fontId="12" fillId="0" borderId="0" xfId="0" applyFont="1" applyAlignment="1">
      <alignment wrapText="1"/>
    </xf>
    <xf numFmtId="0" fontId="59" fillId="0" borderId="91" xfId="0" applyFont="1" applyBorder="1" applyAlignment="1">
      <alignment horizontal="center" vertical="center" wrapText="1"/>
    </xf>
    <xf numFmtId="0" fontId="59" fillId="20" borderId="91" xfId="0" applyFont="1" applyFill="1" applyBorder="1" applyAlignment="1">
      <alignment horizontal="center" vertical="center" wrapText="1"/>
    </xf>
    <xf numFmtId="0" fontId="18" fillId="0" borderId="62" xfId="0" applyFont="1" applyBorder="1" applyAlignment="1">
      <alignment horizontal="justify" vertical="center" wrapText="1"/>
    </xf>
    <xf numFmtId="0" fontId="12" fillId="0" borderId="0" xfId="0" applyFont="1" applyAlignment="1">
      <alignment horizontal="center" wrapText="1"/>
    </xf>
    <xf numFmtId="0" fontId="18" fillId="0" borderId="0" xfId="0" applyFont="1" applyAlignment="1">
      <alignment horizontal="justify" vertical="center" wrapText="1"/>
    </xf>
    <xf numFmtId="0" fontId="12" fillId="23" borderId="0" xfId="0" applyFont="1" applyFill="1" applyAlignment="1">
      <alignment wrapText="1"/>
    </xf>
    <xf numFmtId="0" fontId="18" fillId="0" borderId="42" xfId="0" applyFont="1" applyBorder="1" applyAlignment="1">
      <alignment horizontal="justify" vertical="center" wrapText="1"/>
    </xf>
    <xf numFmtId="0" fontId="18" fillId="0" borderId="114" xfId="0" applyFont="1" applyBorder="1" applyAlignment="1">
      <alignment horizontal="justify" vertical="center" wrapText="1"/>
    </xf>
    <xf numFmtId="0" fontId="53" fillId="0" borderId="0" xfId="0" applyFont="1" applyAlignment="1">
      <alignment horizontal="center" wrapText="1"/>
    </xf>
    <xf numFmtId="0" fontId="44" fillId="9" borderId="91" xfId="0" applyFont="1" applyFill="1" applyBorder="1" applyAlignment="1">
      <alignment horizontal="center" vertical="center" wrapText="1"/>
    </xf>
    <xf numFmtId="0" fontId="3" fillId="24" borderId="91" xfId="0" applyFont="1" applyFill="1" applyBorder="1" applyAlignment="1">
      <alignment horizontal="center" vertical="center" wrapText="1"/>
    </xf>
    <xf numFmtId="0" fontId="18" fillId="9" borderId="62" xfId="0" applyFont="1" applyFill="1" applyBorder="1" applyAlignment="1">
      <alignment horizontal="center" vertical="center" wrapText="1"/>
    </xf>
    <xf numFmtId="49" fontId="18" fillId="9" borderId="43" xfId="0" quotePrefix="1" applyNumberFormat="1" applyFont="1" applyFill="1" applyBorder="1" applyAlignment="1">
      <alignment horizontal="center" vertical="center" wrapText="1"/>
    </xf>
    <xf numFmtId="0" fontId="18" fillId="0" borderId="111" xfId="0" quotePrefix="1" applyFont="1" applyBorder="1" applyAlignment="1">
      <alignment horizontal="center" vertical="center" wrapText="1"/>
    </xf>
    <xf numFmtId="0" fontId="18" fillId="0" borderId="62" xfId="0" applyFont="1" applyBorder="1" applyAlignment="1">
      <alignment horizontal="center" vertical="center" wrapText="1"/>
    </xf>
    <xf numFmtId="49" fontId="18" fillId="0" borderId="62" xfId="0" quotePrefix="1" applyNumberFormat="1" applyFont="1" applyBorder="1" applyAlignment="1">
      <alignment horizontal="center" vertical="center" wrapText="1"/>
    </xf>
    <xf numFmtId="0" fontId="18" fillId="19" borderId="62" xfId="0" quotePrefix="1" applyFont="1" applyFill="1" applyBorder="1" applyAlignment="1" applyProtection="1">
      <alignment horizontal="center" vertical="center" wrapText="1"/>
      <protection hidden="1"/>
    </xf>
    <xf numFmtId="0" fontId="18" fillId="0" borderId="112" xfId="0" applyFont="1" applyBorder="1" applyAlignment="1">
      <alignment horizontal="center" vertical="center" wrapText="1"/>
    </xf>
    <xf numFmtId="0" fontId="18" fillId="0" borderId="115" xfId="0" quotePrefix="1" applyFont="1" applyBorder="1" applyAlignment="1">
      <alignment horizontal="center" vertical="center" wrapText="1"/>
    </xf>
    <xf numFmtId="0" fontId="44" fillId="20" borderId="115" xfId="0" quotePrefix="1" applyFont="1" applyFill="1" applyBorder="1" applyAlignment="1">
      <alignment horizontal="center" vertical="center" wrapText="1"/>
    </xf>
    <xf numFmtId="0" fontId="44" fillId="20" borderId="115" xfId="0" applyFont="1" applyFill="1" applyBorder="1" applyAlignment="1">
      <alignment horizontal="center" vertical="center" wrapText="1"/>
    </xf>
    <xf numFmtId="0" fontId="41" fillId="20" borderId="115" xfId="0" applyFont="1" applyFill="1" applyBorder="1" applyAlignment="1">
      <alignment horizontal="center" vertical="center" wrapText="1"/>
    </xf>
    <xf numFmtId="0" fontId="3" fillId="20" borderId="115" xfId="0" applyFont="1" applyFill="1" applyBorder="1" applyAlignment="1">
      <alignment horizontal="center" vertical="center" wrapText="1"/>
    </xf>
    <xf numFmtId="49" fontId="44" fillId="20" borderId="115" xfId="0" applyNumberFormat="1" applyFont="1" applyFill="1" applyBorder="1" applyAlignment="1">
      <alignment horizontal="center" vertical="center" wrapText="1"/>
    </xf>
    <xf numFmtId="0" fontId="18" fillId="0" borderId="115" xfId="0" applyFont="1" applyBorder="1" applyAlignment="1">
      <alignment horizontal="center" vertical="center" wrapText="1"/>
    </xf>
    <xf numFmtId="0" fontId="18" fillId="19" borderId="115" xfId="0" quotePrefix="1" applyFont="1" applyFill="1" applyBorder="1" applyAlignment="1" applyProtection="1">
      <alignment horizontal="center" vertical="center" wrapText="1"/>
      <protection hidden="1"/>
    </xf>
    <xf numFmtId="0" fontId="18" fillId="9" borderId="42" xfId="0" quotePrefix="1" applyFont="1" applyFill="1" applyBorder="1" applyAlignment="1">
      <alignment horizontal="center" vertical="center" wrapText="1"/>
    </xf>
    <xf numFmtId="0" fontId="18" fillId="9" borderId="43" xfId="0" quotePrefix="1" applyFont="1" applyFill="1" applyBorder="1" applyAlignment="1">
      <alignment horizontal="center" vertical="center" wrapText="1"/>
    </xf>
    <xf numFmtId="0" fontId="18" fillId="0" borderId="116" xfId="0" quotePrefix="1" applyFont="1" applyBorder="1" applyAlignment="1">
      <alignment horizontal="center" vertical="center" wrapText="1"/>
    </xf>
    <xf numFmtId="0" fontId="18" fillId="9" borderId="62" xfId="0" quotePrefix="1" applyFont="1" applyFill="1" applyBorder="1" applyAlignment="1">
      <alignment horizontal="center" vertical="center" wrapText="1"/>
    </xf>
    <xf numFmtId="0" fontId="18" fillId="0" borderId="0" xfId="0" quotePrefix="1" applyFont="1" applyAlignment="1">
      <alignment horizontal="center" vertical="center" wrapText="1"/>
    </xf>
    <xf numFmtId="0" fontId="41" fillId="0" borderId="0" xfId="0" applyFont="1" applyAlignment="1">
      <alignment horizontal="center" vertical="center" wrapText="1"/>
    </xf>
    <xf numFmtId="49" fontId="18" fillId="0" borderId="0" xfId="0" quotePrefix="1" applyNumberFormat="1" applyFont="1" applyAlignment="1">
      <alignment horizontal="center" vertical="center" wrapText="1"/>
    </xf>
    <xf numFmtId="0" fontId="18" fillId="9" borderId="115" xfId="0" applyFont="1" applyFill="1" applyBorder="1" applyAlignment="1">
      <alignment horizontal="center" vertical="center" wrapText="1"/>
    </xf>
    <xf numFmtId="0" fontId="18" fillId="9" borderId="115" xfId="0" quotePrefix="1" applyFont="1" applyFill="1" applyBorder="1" applyAlignment="1">
      <alignment horizontal="center" vertical="center" wrapText="1"/>
    </xf>
    <xf numFmtId="0" fontId="44" fillId="24" borderId="91" xfId="0" quotePrefix="1" applyFont="1" applyFill="1" applyBorder="1" applyAlignment="1">
      <alignment horizontal="center" vertical="center" wrapText="1"/>
    </xf>
    <xf numFmtId="0" fontId="44" fillId="9" borderId="91" xfId="0" quotePrefix="1" applyFont="1" applyFill="1" applyBorder="1" applyAlignment="1">
      <alignment horizontal="center" vertical="center" wrapText="1"/>
    </xf>
    <xf numFmtId="0" fontId="44" fillId="19" borderId="90" xfId="0" quotePrefix="1" applyFont="1" applyFill="1" applyBorder="1" applyAlignment="1">
      <alignment horizontal="center" vertical="center" wrapText="1"/>
    </xf>
    <xf numFmtId="0" fontId="44" fillId="19" borderId="90" xfId="0" applyFont="1" applyFill="1" applyBorder="1" applyAlignment="1">
      <alignment horizontal="center" vertical="center" wrapText="1"/>
    </xf>
    <xf numFmtId="0" fontId="44" fillId="0" borderId="115" xfId="0" quotePrefix="1" applyFont="1" applyBorder="1" applyAlignment="1">
      <alignment horizontal="center" vertical="center" wrapText="1"/>
    </xf>
    <xf numFmtId="0" fontId="4" fillId="0" borderId="115" xfId="0" applyFont="1" applyBorder="1" applyAlignment="1">
      <alignment horizontal="center" vertical="center" wrapText="1"/>
    </xf>
    <xf numFmtId="49" fontId="44" fillId="0" borderId="115" xfId="0" applyNumberFormat="1" applyFont="1" applyBorder="1" applyAlignment="1">
      <alignment horizontal="center" vertical="center" wrapText="1"/>
    </xf>
    <xf numFmtId="0" fontId="44" fillId="0" borderId="115" xfId="0" applyFont="1" applyBorder="1" applyAlignment="1">
      <alignment horizontal="center" vertical="center" wrapText="1"/>
    </xf>
    <xf numFmtId="0" fontId="4" fillId="20" borderId="115" xfId="0" applyFont="1" applyFill="1" applyBorder="1" applyAlignment="1">
      <alignment horizontal="center" vertical="center" wrapText="1"/>
    </xf>
    <xf numFmtId="0" fontId="44" fillId="9" borderId="115" xfId="0" applyFont="1" applyFill="1" applyBorder="1" applyAlignment="1">
      <alignment horizontal="center" vertical="center" wrapText="1"/>
    </xf>
    <xf numFmtId="0" fontId="18" fillId="9" borderId="117" xfId="0" applyFont="1" applyFill="1" applyBorder="1" applyAlignment="1">
      <alignment horizontal="center" vertical="center" wrapText="1"/>
    </xf>
    <xf numFmtId="0" fontId="44" fillId="20" borderId="97" xfId="0" applyFont="1" applyFill="1" applyBorder="1" applyAlignment="1">
      <alignment vertical="center" wrapText="1"/>
    </xf>
    <xf numFmtId="164" fontId="18" fillId="0" borderId="62" xfId="0" applyNumberFormat="1" applyFont="1" applyBorder="1" applyAlignment="1">
      <alignment horizontal="center" vertical="center" wrapText="1"/>
    </xf>
    <xf numFmtId="0" fontId="44" fillId="19" borderId="115" xfId="0" applyFont="1" applyFill="1" applyBorder="1" applyAlignment="1">
      <alignment horizontal="center" vertical="center" wrapText="1"/>
    </xf>
    <xf numFmtId="0" fontId="18" fillId="0" borderId="115" xfId="0" quotePrefix="1" applyFont="1" applyBorder="1" applyAlignment="1" applyProtection="1">
      <alignment horizontal="center" vertical="center" wrapText="1"/>
      <protection hidden="1"/>
    </xf>
    <xf numFmtId="0" fontId="56" fillId="25" borderId="115" xfId="0" applyFont="1" applyFill="1" applyBorder="1" applyAlignment="1">
      <alignment horizontal="center" vertical="center" wrapText="1"/>
    </xf>
    <xf numFmtId="49" fontId="18" fillId="9" borderId="115" xfId="0" quotePrefix="1" applyNumberFormat="1" applyFont="1" applyFill="1" applyBorder="1" applyAlignment="1">
      <alignment horizontal="center" vertical="center" wrapText="1"/>
    </xf>
    <xf numFmtId="164" fontId="18" fillId="0" borderId="115" xfId="0" applyNumberFormat="1" applyFont="1" applyBorder="1" applyAlignment="1">
      <alignment horizontal="center" vertical="center" wrapText="1"/>
    </xf>
    <xf numFmtId="0" fontId="57" fillId="25" borderId="115" xfId="0" applyFont="1" applyFill="1" applyBorder="1" applyAlignment="1">
      <alignment horizontal="center" vertical="center" wrapText="1"/>
    </xf>
    <xf numFmtId="0" fontId="56" fillId="26" borderId="115" xfId="0" applyFont="1" applyFill="1" applyBorder="1" applyAlignment="1">
      <alignment horizontal="center" vertical="center" wrapText="1"/>
    </xf>
    <xf numFmtId="0" fontId="18" fillId="0" borderId="119" xfId="0" quotePrefix="1" applyFont="1" applyBorder="1" applyAlignment="1">
      <alignment horizontal="center" vertical="center" wrapText="1"/>
    </xf>
    <xf numFmtId="0" fontId="18" fillId="0" borderId="120" xfId="0" quotePrefix="1" applyFont="1" applyBorder="1" applyAlignment="1">
      <alignment horizontal="center" vertical="center" wrapText="1"/>
    </xf>
    <xf numFmtId="0" fontId="60" fillId="0" borderId="120" xfId="0" applyFont="1" applyBorder="1" applyAlignment="1">
      <alignment horizontal="center" vertical="center" wrapText="1"/>
    </xf>
    <xf numFmtId="0" fontId="18" fillId="9" borderId="120" xfId="0" applyFont="1" applyFill="1" applyBorder="1" applyAlignment="1">
      <alignment horizontal="center" vertical="center" wrapText="1"/>
    </xf>
    <xf numFmtId="164" fontId="18" fillId="9" borderId="120" xfId="0" applyNumberFormat="1" applyFont="1" applyFill="1" applyBorder="1" applyAlignment="1">
      <alignment horizontal="center" vertical="center" wrapText="1"/>
    </xf>
    <xf numFmtId="0" fontId="18" fillId="0" borderId="120" xfId="0" applyFont="1" applyBorder="1" applyAlignment="1">
      <alignment vertical="center" wrapText="1"/>
    </xf>
    <xf numFmtId="0" fontId="18" fillId="0" borderId="123" xfId="0" quotePrefix="1" applyFont="1" applyBorder="1" applyAlignment="1">
      <alignment horizontal="center" vertical="center" wrapText="1"/>
    </xf>
    <xf numFmtId="0" fontId="44" fillId="0" borderId="125" xfId="0" applyFont="1" applyBorder="1" applyAlignment="1">
      <alignment horizontal="center" vertical="center" wrapText="1"/>
    </xf>
    <xf numFmtId="0" fontId="18" fillId="0" borderId="120" xfId="0" applyFont="1" applyBorder="1" applyAlignment="1">
      <alignment horizontal="center" vertical="center" wrapText="1"/>
    </xf>
    <xf numFmtId="0" fontId="44" fillId="0" borderId="113" xfId="0" applyFont="1" applyBorder="1" applyAlignment="1">
      <alignment horizontal="center" vertical="center" wrapText="1"/>
    </xf>
    <xf numFmtId="0" fontId="44" fillId="0" borderId="127" xfId="0" applyFont="1" applyBorder="1" applyAlignment="1">
      <alignment horizontal="center" vertical="center" wrapText="1"/>
    </xf>
    <xf numFmtId="0" fontId="44" fillId="0" borderId="127" xfId="0" applyFont="1" applyBorder="1" applyAlignment="1">
      <alignment horizontal="left" vertical="center" wrapText="1"/>
    </xf>
    <xf numFmtId="0" fontId="44" fillId="0" borderId="94" xfId="0" applyFont="1" applyBorder="1" applyAlignment="1">
      <alignment horizontal="left" vertical="center" wrapText="1"/>
    </xf>
    <xf numFmtId="0" fontId="61" fillId="0" borderId="0" xfId="0" applyFont="1" applyAlignment="1">
      <alignment horizontal="left" vertical="center" wrapText="1"/>
    </xf>
    <xf numFmtId="0" fontId="61" fillId="0" borderId="0" xfId="0" applyFont="1" applyAlignment="1">
      <alignment horizontal="center" vertical="center" wrapText="1"/>
    </xf>
    <xf numFmtId="0" fontId="44" fillId="20" borderId="0" xfId="0" applyFont="1" applyFill="1" applyAlignment="1">
      <alignment horizontal="center" vertical="center" wrapText="1"/>
    </xf>
    <xf numFmtId="0" fontId="18" fillId="7" borderId="39" xfId="0" applyFont="1" applyFill="1" applyBorder="1" applyAlignment="1" applyProtection="1">
      <alignment horizontal="center" vertical="center" wrapText="1"/>
      <protection hidden="1"/>
    </xf>
    <xf numFmtId="0" fontId="18" fillId="0" borderId="118" xfId="0" applyFont="1" applyBorder="1" applyAlignment="1">
      <alignment horizontal="center" vertical="center" wrapText="1"/>
    </xf>
    <xf numFmtId="0" fontId="4" fillId="0" borderId="21" xfId="0" applyFont="1" applyBorder="1" applyAlignment="1">
      <alignment horizontal="center" vertical="center" wrapText="1"/>
    </xf>
    <xf numFmtId="0" fontId="44" fillId="0" borderId="128" xfId="0" applyFont="1" applyBorder="1" applyAlignment="1">
      <alignment horizontal="center" vertical="center" wrapText="1"/>
    </xf>
    <xf numFmtId="0" fontId="18" fillId="7" borderId="54" xfId="0" applyFont="1" applyFill="1" applyBorder="1" applyAlignment="1" applyProtection="1">
      <alignment horizontal="center" vertical="center" wrapText="1"/>
      <protection hidden="1"/>
    </xf>
    <xf numFmtId="0" fontId="18" fillId="0" borderId="62" xfId="0" applyFont="1" applyBorder="1" applyAlignment="1">
      <alignment vertical="center" wrapText="1"/>
    </xf>
    <xf numFmtId="0" fontId="48" fillId="0" borderId="0" xfId="0" applyFont="1" applyAlignment="1">
      <alignment horizontal="center" vertical="center" wrapText="1"/>
    </xf>
    <xf numFmtId="164" fontId="4" fillId="0" borderId="0" xfId="0" applyNumberFormat="1" applyFont="1" applyAlignment="1">
      <alignment horizontal="center" vertical="center" wrapText="1"/>
    </xf>
    <xf numFmtId="0" fontId="4" fillId="0" borderId="0" xfId="0" applyFont="1" applyAlignment="1">
      <alignment vertical="center" wrapText="1"/>
    </xf>
    <xf numFmtId="0" fontId="41" fillId="0" borderId="128" xfId="0" applyFont="1" applyBorder="1" applyAlignment="1">
      <alignment horizontal="center" vertical="center" wrapText="1"/>
    </xf>
    <xf numFmtId="0" fontId="4" fillId="0" borderId="128" xfId="0" applyFont="1" applyBorder="1" applyAlignment="1">
      <alignment horizontal="center" vertical="center" wrapText="1"/>
    </xf>
    <xf numFmtId="0" fontId="44" fillId="0" borderId="129" xfId="0" applyFont="1" applyBorder="1" applyAlignment="1">
      <alignment horizontal="center" vertical="center" wrapText="1"/>
    </xf>
    <xf numFmtId="0" fontId="4" fillId="0" borderId="129" xfId="0" applyFont="1" applyBorder="1" applyAlignment="1">
      <alignment horizontal="center" vertical="center" wrapText="1"/>
    </xf>
    <xf numFmtId="0" fontId="18" fillId="9" borderId="0" xfId="0" applyFont="1" applyFill="1" applyAlignment="1">
      <alignment horizontal="center" vertical="center" wrapText="1"/>
    </xf>
    <xf numFmtId="0" fontId="55" fillId="9" borderId="115" xfId="0" applyFont="1" applyFill="1" applyBorder="1" applyAlignment="1">
      <alignment horizontal="center" vertical="center" wrapText="1"/>
    </xf>
    <xf numFmtId="49" fontId="55" fillId="9" borderId="115" xfId="0" applyNumberFormat="1" applyFont="1" applyFill="1" applyBorder="1" applyAlignment="1">
      <alignment horizontal="center" vertical="center" wrapText="1"/>
    </xf>
    <xf numFmtId="0" fontId="55" fillId="19" borderId="115" xfId="0" applyFont="1" applyFill="1" applyBorder="1" applyAlignment="1">
      <alignment horizontal="center" vertical="center" wrapText="1"/>
    </xf>
    <xf numFmtId="0" fontId="3" fillId="9" borderId="115" xfId="0" applyFont="1" applyFill="1" applyBorder="1" applyAlignment="1">
      <alignment horizontal="center" vertical="center" wrapText="1"/>
    </xf>
    <xf numFmtId="0" fontId="45" fillId="0" borderId="115" xfId="0" applyFont="1" applyBorder="1" applyAlignment="1">
      <alignment horizontal="center" vertical="center" wrapText="1"/>
    </xf>
    <xf numFmtId="0" fontId="55" fillId="0" borderId="115" xfId="0" applyFont="1" applyBorder="1" applyAlignment="1">
      <alignment horizontal="center" vertical="center" wrapText="1"/>
    </xf>
    <xf numFmtId="164" fontId="55" fillId="0" borderId="115" xfId="0" applyNumberFormat="1" applyFont="1" applyBorder="1" applyAlignment="1">
      <alignment horizontal="center" vertical="center" wrapText="1"/>
    </xf>
    <xf numFmtId="0" fontId="55" fillId="0" borderId="90" xfId="0" applyFont="1" applyBorder="1" applyAlignment="1">
      <alignment vertical="center" wrapText="1"/>
    </xf>
    <xf numFmtId="0" fontId="55" fillId="0" borderId="97" xfId="0" applyFont="1" applyBorder="1" applyAlignment="1">
      <alignment horizontal="center" vertical="center" wrapText="1"/>
    </xf>
    <xf numFmtId="0" fontId="55" fillId="0" borderId="107" xfId="0" applyFont="1" applyBorder="1" applyAlignment="1">
      <alignment horizontal="center" vertical="center" wrapText="1"/>
    </xf>
    <xf numFmtId="164" fontId="55" fillId="26" borderId="115" xfId="0" applyNumberFormat="1" applyFont="1" applyFill="1" applyBorder="1" applyAlignment="1">
      <alignment horizontal="center" vertical="center" wrapText="1"/>
    </xf>
    <xf numFmtId="0" fontId="45" fillId="25" borderId="115" xfId="0" applyFont="1" applyFill="1" applyBorder="1" applyAlignment="1">
      <alignment horizontal="center" vertical="center" wrapText="1"/>
    </xf>
    <xf numFmtId="0" fontId="55" fillId="25" borderId="115" xfId="0" applyFont="1" applyFill="1" applyBorder="1" applyAlignment="1">
      <alignment horizontal="center" vertical="center" wrapText="1"/>
    </xf>
    <xf numFmtId="164" fontId="55" fillId="25" borderId="115" xfId="0" applyNumberFormat="1" applyFont="1" applyFill="1" applyBorder="1" applyAlignment="1">
      <alignment horizontal="center" vertical="center" wrapText="1"/>
    </xf>
    <xf numFmtId="0" fontId="18" fillId="25" borderId="43" xfId="0" applyFont="1" applyFill="1" applyBorder="1" applyAlignment="1">
      <alignment horizontal="center" vertical="center" wrapText="1"/>
    </xf>
    <xf numFmtId="0" fontId="18" fillId="25" borderId="44" xfId="0" applyFont="1" applyFill="1" applyBorder="1" applyAlignment="1">
      <alignment horizontal="center" vertical="center" wrapText="1"/>
    </xf>
    <xf numFmtId="164" fontId="18" fillId="25" borderId="115" xfId="0" applyNumberFormat="1" applyFont="1" applyFill="1" applyBorder="1" applyAlignment="1">
      <alignment horizontal="center" vertical="center" wrapText="1"/>
    </xf>
    <xf numFmtId="0" fontId="18" fillId="25" borderId="115" xfId="0" applyFont="1" applyFill="1" applyBorder="1" applyAlignment="1">
      <alignment horizontal="center" vertical="center" wrapText="1"/>
    </xf>
    <xf numFmtId="49" fontId="18" fillId="25" borderId="115" xfId="0" quotePrefix="1" applyNumberFormat="1" applyFont="1" applyFill="1" applyBorder="1" applyAlignment="1">
      <alignment horizontal="center" vertical="center" wrapText="1"/>
    </xf>
    <xf numFmtId="0" fontId="44" fillId="27" borderId="91" xfId="0" applyFont="1" applyFill="1" applyBorder="1" applyAlignment="1">
      <alignment horizontal="center" vertical="center" wrapText="1"/>
    </xf>
    <xf numFmtId="164" fontId="3" fillId="20" borderId="94" xfId="0" applyNumberFormat="1" applyFont="1" applyFill="1" applyBorder="1" applyAlignment="1">
      <alignment horizontal="center" vertical="center" wrapText="1"/>
    </xf>
    <xf numFmtId="0" fontId="44" fillId="20" borderId="94" xfId="0" applyFont="1" applyFill="1" applyBorder="1" applyAlignment="1">
      <alignment vertical="center" wrapText="1"/>
    </xf>
    <xf numFmtId="0" fontId="3" fillId="20" borderId="130" xfId="0" applyFont="1" applyFill="1" applyBorder="1" applyAlignment="1">
      <alignment horizontal="center" vertical="center" wrapText="1"/>
    </xf>
    <xf numFmtId="0" fontId="44" fillId="20" borderId="96" xfId="0" applyFont="1" applyFill="1" applyBorder="1" applyAlignment="1">
      <alignment horizontal="center" vertical="center" wrapText="1"/>
    </xf>
    <xf numFmtId="0" fontId="44" fillId="20" borderId="97" xfId="0" applyFont="1" applyFill="1" applyBorder="1" applyAlignment="1">
      <alignment horizontal="center" vertical="center" wrapText="1"/>
    </xf>
    <xf numFmtId="0" fontId="44" fillId="20" borderId="101" xfId="0" applyFont="1" applyFill="1" applyBorder="1" applyAlignment="1">
      <alignment horizontal="center" vertical="center" wrapText="1"/>
    </xf>
    <xf numFmtId="0" fontId="44" fillId="20" borderId="102" xfId="0" applyFont="1" applyFill="1" applyBorder="1" applyAlignment="1">
      <alignment horizontal="center" vertical="center" wrapText="1"/>
    </xf>
    <xf numFmtId="0" fontId="44" fillId="20" borderId="103" xfId="0" applyFont="1" applyFill="1" applyBorder="1" applyAlignment="1">
      <alignment horizontal="center" vertical="center" wrapText="1"/>
    </xf>
    <xf numFmtId="0" fontId="44" fillId="20" borderId="94" xfId="0" applyFont="1" applyFill="1" applyBorder="1" applyAlignment="1">
      <alignment horizontal="center" vertical="center" wrapText="1"/>
    </xf>
    <xf numFmtId="0" fontId="44" fillId="20" borderId="131" xfId="0" applyFont="1" applyFill="1" applyBorder="1" applyAlignment="1">
      <alignment horizontal="center" vertical="center" wrapText="1"/>
    </xf>
    <xf numFmtId="0" fontId="44" fillId="20" borderId="91" xfId="0" applyFont="1" applyFill="1" applyBorder="1" applyAlignment="1">
      <alignment vertical="center" wrapText="1"/>
    </xf>
    <xf numFmtId="0" fontId="44" fillId="20" borderId="99" xfId="0" applyFont="1" applyFill="1" applyBorder="1" applyAlignment="1">
      <alignment horizontal="center" vertical="center" wrapText="1"/>
    </xf>
    <xf numFmtId="0" fontId="44" fillId="27" borderId="96" xfId="0" applyFont="1" applyFill="1" applyBorder="1" applyAlignment="1">
      <alignment horizontal="center" vertical="center" wrapText="1"/>
    </xf>
    <xf numFmtId="164" fontId="44" fillId="27" borderId="91" xfId="0" applyNumberFormat="1" applyFont="1" applyFill="1" applyBorder="1" applyAlignment="1">
      <alignment horizontal="center" vertical="center" wrapText="1"/>
    </xf>
    <xf numFmtId="0" fontId="44" fillId="27" borderId="107" xfId="0" applyFont="1" applyFill="1" applyBorder="1" applyAlignment="1">
      <alignment horizontal="center" vertical="center" wrapText="1"/>
    </xf>
    <xf numFmtId="0" fontId="44" fillId="27" borderId="99" xfId="0" applyFont="1" applyFill="1" applyBorder="1" applyAlignment="1">
      <alignment horizontal="center" vertical="center" wrapText="1"/>
    </xf>
    <xf numFmtId="0" fontId="44" fillId="20" borderId="119" xfId="0" quotePrefix="1" applyFont="1" applyFill="1" applyBorder="1" applyAlignment="1">
      <alignment horizontal="center" vertical="center" wrapText="1"/>
    </xf>
    <xf numFmtId="0" fontId="44" fillId="0" borderId="119" xfId="0" applyFont="1" applyBorder="1" applyAlignment="1">
      <alignment horizontal="center" vertical="center" wrapText="1"/>
    </xf>
    <xf numFmtId="49" fontId="44" fillId="0" borderId="119" xfId="0" applyNumberFormat="1" applyFont="1" applyBorder="1" applyAlignment="1">
      <alignment horizontal="center" vertical="center" wrapText="1"/>
    </xf>
    <xf numFmtId="0" fontId="44" fillId="19" borderId="119" xfId="0" applyFont="1" applyFill="1" applyBorder="1" applyAlignment="1">
      <alignment horizontal="center" vertical="center" wrapText="1"/>
    </xf>
    <xf numFmtId="0" fontId="44" fillId="9" borderId="119" xfId="0" applyFont="1" applyFill="1" applyBorder="1" applyAlignment="1">
      <alignment horizontal="center" vertical="center" wrapText="1"/>
    </xf>
    <xf numFmtId="164" fontId="44" fillId="19" borderId="119" xfId="0" applyNumberFormat="1" applyFont="1" applyFill="1" applyBorder="1" applyAlignment="1">
      <alignment horizontal="center" vertical="center" wrapText="1"/>
    </xf>
    <xf numFmtId="0" fontId="44" fillId="0" borderId="119" xfId="0" applyFont="1" applyBorder="1" applyAlignment="1">
      <alignment vertical="center" wrapText="1"/>
    </xf>
    <xf numFmtId="0" fontId="44" fillId="22" borderId="119" xfId="0" applyFont="1" applyFill="1" applyBorder="1" applyAlignment="1">
      <alignment horizontal="center" vertical="center" wrapText="1"/>
    </xf>
    <xf numFmtId="164" fontId="44" fillId="0" borderId="119" xfId="0" applyNumberFormat="1" applyFont="1" applyBorder="1" applyAlignment="1">
      <alignment horizontal="center" vertical="center" wrapText="1"/>
    </xf>
    <xf numFmtId="0" fontId="44" fillId="20" borderId="120" xfId="0" quotePrefix="1" applyFont="1" applyFill="1" applyBorder="1" applyAlignment="1">
      <alignment horizontal="center" vertical="center" wrapText="1"/>
    </xf>
    <xf numFmtId="0" fontId="44" fillId="20" borderId="120" xfId="0" applyFont="1" applyFill="1" applyBorder="1" applyAlignment="1">
      <alignment horizontal="center" vertical="center" wrapText="1"/>
    </xf>
    <xf numFmtId="0" fontId="44" fillId="0" borderId="120" xfId="0" applyFont="1" applyBorder="1" applyAlignment="1">
      <alignment horizontal="center" vertical="center" wrapText="1"/>
    </xf>
    <xf numFmtId="49" fontId="44" fillId="0" borderId="120" xfId="0" applyNumberFormat="1" applyFont="1" applyBorder="1" applyAlignment="1">
      <alignment horizontal="center" vertical="center" wrapText="1"/>
    </xf>
    <xf numFmtId="0" fontId="44" fillId="19" borderId="120" xfId="0" applyFont="1" applyFill="1" applyBorder="1" applyAlignment="1">
      <alignment horizontal="center" vertical="center" wrapText="1"/>
    </xf>
    <xf numFmtId="0" fontId="44" fillId="9" borderId="120" xfId="0" applyFont="1" applyFill="1" applyBorder="1" applyAlignment="1">
      <alignment horizontal="center" vertical="center" wrapText="1"/>
    </xf>
    <xf numFmtId="164" fontId="44" fillId="0" borderId="120" xfId="0" applyNumberFormat="1" applyFont="1" applyBorder="1" applyAlignment="1">
      <alignment horizontal="center" vertical="center" wrapText="1"/>
    </xf>
    <xf numFmtId="0" fontId="44" fillId="0" borderId="120" xfId="0" applyFont="1" applyBorder="1" applyAlignment="1">
      <alignment vertical="center" wrapText="1"/>
    </xf>
    <xf numFmtId="0" fontId="44" fillId="22" borderId="120" xfId="0" applyFont="1" applyFill="1" applyBorder="1" applyAlignment="1">
      <alignment horizontal="center" vertical="center" wrapText="1"/>
    </xf>
    <xf numFmtId="0" fontId="46" fillId="0" borderId="120" xfId="0" applyFont="1" applyBorder="1" applyAlignment="1">
      <alignment horizontal="center" vertical="center" wrapText="1"/>
    </xf>
    <xf numFmtId="0" fontId="44" fillId="20" borderId="121" xfId="0" quotePrefix="1" applyFont="1" applyFill="1" applyBorder="1" applyAlignment="1">
      <alignment horizontal="center" vertical="center" wrapText="1"/>
    </xf>
    <xf numFmtId="0" fontId="44" fillId="19" borderId="122" xfId="0" applyFont="1" applyFill="1" applyBorder="1" applyAlignment="1">
      <alignment horizontal="center" vertical="center" wrapText="1"/>
    </xf>
    <xf numFmtId="0" fontId="44" fillId="0" borderId="123" xfId="0" applyFont="1" applyBorder="1" applyAlignment="1">
      <alignment horizontal="center" vertical="center" wrapText="1"/>
    </xf>
    <xf numFmtId="0" fontId="44" fillId="19" borderId="124" xfId="0" applyFont="1" applyFill="1" applyBorder="1" applyAlignment="1">
      <alignment horizontal="center" vertical="center" wrapText="1"/>
    </xf>
    <xf numFmtId="0" fontId="44" fillId="9" borderId="123" xfId="0" applyFont="1" applyFill="1" applyBorder="1" applyAlignment="1">
      <alignment horizontal="center" vertical="center" wrapText="1"/>
    </xf>
    <xf numFmtId="164" fontId="44" fillId="0" borderId="123" xfId="0" applyNumberFormat="1" applyFont="1" applyBorder="1" applyAlignment="1">
      <alignment horizontal="center" vertical="center" wrapText="1"/>
    </xf>
    <xf numFmtId="0" fontId="44" fillId="0" borderId="123" xfId="0" applyFont="1" applyBorder="1" applyAlignment="1">
      <alignment vertical="center" wrapText="1"/>
    </xf>
    <xf numFmtId="0" fontId="44" fillId="22" borderId="123" xfId="0" applyFont="1" applyFill="1" applyBorder="1" applyAlignment="1">
      <alignment horizontal="center" vertical="center" wrapText="1"/>
    </xf>
    <xf numFmtId="0" fontId="44" fillId="0" borderId="126" xfId="0" applyFont="1" applyBorder="1" applyAlignment="1">
      <alignment horizontal="center" vertical="center" wrapText="1"/>
    </xf>
    <xf numFmtId="0" fontId="44" fillId="9" borderId="115" xfId="0" quotePrefix="1" applyFont="1" applyFill="1" applyBorder="1" applyAlignment="1">
      <alignment horizontal="center" vertical="center" wrapText="1"/>
    </xf>
    <xf numFmtId="49" fontId="44" fillId="0" borderId="0" xfId="0" quotePrefix="1" applyNumberFormat="1" applyFont="1" applyAlignment="1">
      <alignment horizontal="center" vertical="center" wrapText="1"/>
    </xf>
    <xf numFmtId="0" fontId="44" fillId="19" borderId="132" xfId="0" applyFont="1" applyFill="1" applyBorder="1" applyAlignment="1">
      <alignment horizontal="center" vertical="center" wrapText="1"/>
    </xf>
    <xf numFmtId="0" fontId="18" fillId="19" borderId="0" xfId="0" quotePrefix="1" applyFont="1" applyFill="1" applyAlignment="1" applyProtection="1">
      <alignment horizontal="center" vertical="center" wrapText="1"/>
      <protection hidden="1"/>
    </xf>
    <xf numFmtId="14" fontId="44" fillId="0" borderId="120" xfId="0" applyNumberFormat="1" applyFont="1" applyBorder="1" applyAlignment="1">
      <alignment horizontal="center" vertical="center" wrapText="1"/>
    </xf>
    <xf numFmtId="0" fontId="62" fillId="19" borderId="120" xfId="0" applyFont="1" applyFill="1" applyBorder="1" applyAlignment="1">
      <alignment horizontal="center" vertical="center" wrapText="1"/>
    </xf>
    <xf numFmtId="0" fontId="62" fillId="0" borderId="120" xfId="0" applyFont="1" applyBorder="1" applyAlignment="1">
      <alignment horizontal="center" vertical="center" wrapText="1"/>
    </xf>
    <xf numFmtId="0" fontId="44" fillId="0" borderId="120" xfId="0" quotePrefix="1" applyFont="1" applyBorder="1" applyAlignment="1">
      <alignment horizontal="center" vertical="center" wrapText="1"/>
    </xf>
    <xf numFmtId="0" fontId="4" fillId="9" borderId="92" xfId="0" applyFont="1" applyFill="1" applyBorder="1" applyAlignment="1">
      <alignment horizontal="center" vertical="center" wrapText="1"/>
    </xf>
    <xf numFmtId="0" fontId="12" fillId="0" borderId="44" xfId="0" applyFont="1" applyBorder="1" applyAlignment="1">
      <alignment horizontal="center" vertical="center" wrapText="1"/>
    </xf>
    <xf numFmtId="0" fontId="18" fillId="28" borderId="48" xfId="0" quotePrefix="1" applyFont="1" applyFill="1" applyBorder="1" applyAlignment="1">
      <alignment horizontal="center" vertical="center" wrapText="1"/>
    </xf>
    <xf numFmtId="0" fontId="45" fillId="9" borderId="74" xfId="0" applyFont="1" applyFill="1" applyBorder="1" applyAlignment="1">
      <alignment wrapText="1"/>
    </xf>
    <xf numFmtId="0" fontId="18" fillId="9" borderId="43" xfId="0" applyFont="1" applyFill="1" applyBorder="1" applyAlignment="1">
      <alignment horizontal="justify" vertical="center" wrapText="1"/>
    </xf>
    <xf numFmtId="0" fontId="18" fillId="9" borderId="48" xfId="0" quotePrefix="1" applyFont="1" applyFill="1" applyBorder="1" applyAlignment="1">
      <alignment horizontal="center" vertical="center" wrapText="1"/>
    </xf>
    <xf numFmtId="0" fontId="18" fillId="9" borderId="43" xfId="0" quotePrefix="1" applyFont="1" applyFill="1" applyBorder="1" applyAlignment="1" applyProtection="1">
      <alignment horizontal="center" vertical="center" wrapText="1"/>
      <protection hidden="1"/>
    </xf>
    <xf numFmtId="0" fontId="18" fillId="9" borderId="49" xfId="0" applyFont="1" applyFill="1" applyBorder="1" applyAlignment="1">
      <alignment horizontal="center" vertical="center" wrapText="1"/>
    </xf>
    <xf numFmtId="0" fontId="18" fillId="9" borderId="35" xfId="0" applyFont="1" applyFill="1" applyBorder="1" applyAlignment="1">
      <alignment horizontal="center" vertical="center" wrapText="1"/>
    </xf>
    <xf numFmtId="0" fontId="18" fillId="9" borderId="36" xfId="0" applyFont="1" applyFill="1" applyBorder="1" applyAlignment="1">
      <alignment horizontal="center" vertical="center" wrapText="1"/>
    </xf>
    <xf numFmtId="0" fontId="18" fillId="29" borderId="25" xfId="0" applyFont="1" applyFill="1" applyBorder="1" applyAlignment="1" applyProtection="1">
      <alignment horizontal="center" vertical="center" wrapText="1"/>
      <protection hidden="1"/>
    </xf>
    <xf numFmtId="0" fontId="44" fillId="30" borderId="102" xfId="0" applyFont="1" applyFill="1" applyBorder="1" applyAlignment="1">
      <alignment horizontal="center" vertical="center" wrapText="1"/>
    </xf>
    <xf numFmtId="0" fontId="44" fillId="30" borderId="103" xfId="0" applyFont="1" applyFill="1" applyBorder="1" applyAlignment="1">
      <alignment horizontal="center" vertical="center" wrapText="1"/>
    </xf>
    <xf numFmtId="0" fontId="50" fillId="0" borderId="0" xfId="0" applyFont="1" applyAlignment="1">
      <alignment horizontal="left" wrapText="1"/>
    </xf>
    <xf numFmtId="0" fontId="12" fillId="9" borderId="0" xfId="0" applyFont="1" applyFill="1" applyAlignment="1">
      <alignment horizontal="center" wrapText="1"/>
    </xf>
    <xf numFmtId="0" fontId="12" fillId="9" borderId="0" xfId="0" applyFont="1" applyFill="1" applyAlignment="1">
      <alignment wrapText="1"/>
    </xf>
    <xf numFmtId="0" fontId="41" fillId="9" borderId="0" xfId="0" applyFont="1" applyFill="1" applyAlignment="1">
      <alignment wrapText="1"/>
    </xf>
    <xf numFmtId="0" fontId="41" fillId="31" borderId="0" xfId="0" applyFont="1" applyFill="1" applyAlignment="1">
      <alignment wrapText="1"/>
    </xf>
    <xf numFmtId="49" fontId="44" fillId="9" borderId="120" xfId="0" applyNumberFormat="1" applyFont="1" applyFill="1" applyBorder="1" applyAlignment="1">
      <alignment horizontal="center" vertical="center" wrapText="1"/>
    </xf>
    <xf numFmtId="0" fontId="44" fillId="24" borderId="120" xfId="0" quotePrefix="1" applyFont="1" applyFill="1" applyBorder="1" applyAlignment="1">
      <alignment horizontal="center" vertical="center" wrapText="1"/>
    </xf>
    <xf numFmtId="0" fontId="44" fillId="24" borderId="120" xfId="0" applyFont="1" applyFill="1" applyBorder="1" applyAlignment="1">
      <alignment horizontal="center" vertical="center" wrapText="1"/>
    </xf>
    <xf numFmtId="0" fontId="45" fillId="9" borderId="13" xfId="0" applyFont="1" applyFill="1" applyBorder="1" applyAlignment="1">
      <alignment wrapText="1"/>
    </xf>
    <xf numFmtId="14" fontId="44" fillId="9" borderId="120" xfId="0" applyNumberFormat="1" applyFont="1" applyFill="1" applyBorder="1" applyAlignment="1">
      <alignment horizontal="center" vertical="center" wrapText="1"/>
    </xf>
    <xf numFmtId="0" fontId="45" fillId="9" borderId="73" xfId="0" applyFont="1" applyFill="1" applyBorder="1" applyAlignment="1">
      <alignment wrapText="1"/>
    </xf>
    <xf numFmtId="0" fontId="45" fillId="9" borderId="133" xfId="0" applyFont="1" applyFill="1" applyBorder="1" applyAlignment="1">
      <alignment wrapText="1"/>
    </xf>
    <xf numFmtId="0" fontId="45" fillId="9" borderId="134" xfId="0" applyFont="1" applyFill="1" applyBorder="1" applyAlignment="1">
      <alignment wrapText="1"/>
    </xf>
    <xf numFmtId="0" fontId="18" fillId="9" borderId="135" xfId="0" quotePrefix="1" applyFont="1" applyFill="1" applyBorder="1" applyAlignment="1">
      <alignment horizontal="center" vertical="center" wrapText="1"/>
    </xf>
    <xf numFmtId="0" fontId="44" fillId="0" borderId="136" xfId="0" quotePrefix="1" applyFont="1" applyBorder="1" applyAlignment="1">
      <alignment horizontal="center" vertical="center" wrapText="1"/>
    </xf>
    <xf numFmtId="0" fontId="44" fillId="0" borderId="136" xfId="0" applyFont="1" applyBorder="1" applyAlignment="1">
      <alignment horizontal="center" vertical="center" wrapText="1"/>
    </xf>
    <xf numFmtId="0" fontId="18" fillId="0" borderId="137" xfId="0" quotePrefix="1" applyFont="1" applyBorder="1" applyAlignment="1">
      <alignment horizontal="center" vertical="center" wrapText="1"/>
    </xf>
    <xf numFmtId="0" fontId="18" fillId="0" borderId="138" xfId="0" quotePrefix="1" applyFont="1" applyBorder="1" applyAlignment="1">
      <alignment horizontal="center" vertical="center" wrapText="1"/>
    </xf>
    <xf numFmtId="0" fontId="44" fillId="24" borderId="132" xfId="0" quotePrefix="1" applyFont="1" applyFill="1" applyBorder="1" applyAlignment="1">
      <alignment horizontal="center" vertical="center" wrapText="1"/>
    </xf>
    <xf numFmtId="0" fontId="44" fillId="24" borderId="132" xfId="0" applyFont="1" applyFill="1" applyBorder="1" applyAlignment="1">
      <alignment horizontal="center" vertical="center" wrapText="1"/>
    </xf>
    <xf numFmtId="0" fontId="44" fillId="9" borderId="132" xfId="0" applyFont="1" applyFill="1" applyBorder="1" applyAlignment="1">
      <alignment horizontal="center" vertical="center" wrapText="1"/>
    </xf>
    <xf numFmtId="0" fontId="18" fillId="9" borderId="0" xfId="0" applyFont="1" applyFill="1" applyAlignment="1">
      <alignment horizontal="justify" vertical="center" wrapText="1"/>
    </xf>
    <xf numFmtId="0" fontId="51" fillId="0" borderId="0" xfId="0" applyFont="1" applyAlignment="1">
      <alignment horizontal="center" wrapText="1"/>
    </xf>
    <xf numFmtId="0" fontId="52" fillId="0" borderId="0" xfId="0" applyFont="1" applyAlignment="1">
      <alignment horizontal="center" vertical="center" wrapText="1"/>
    </xf>
    <xf numFmtId="0" fontId="64" fillId="0" borderId="54" xfId="0" applyFont="1" applyBorder="1" applyAlignment="1">
      <alignment vertical="center" wrapText="1"/>
    </xf>
    <xf numFmtId="0" fontId="44" fillId="15" borderId="91" xfId="0" quotePrefix="1" applyFont="1" applyFill="1" applyBorder="1" applyAlignment="1">
      <alignment horizontal="center" vertical="center" wrapText="1"/>
    </xf>
    <xf numFmtId="0" fontId="65" fillId="0" borderId="0" xfId="0" applyFont="1"/>
    <xf numFmtId="0" fontId="41" fillId="0" borderId="120" xfId="0" applyFont="1" applyBorder="1" applyAlignment="1">
      <alignment horizontal="center" vertical="center" wrapText="1"/>
    </xf>
    <xf numFmtId="0" fontId="0" fillId="0" borderId="0" xfId="0" applyAlignment="1">
      <alignment horizontal="center" wrapText="1"/>
    </xf>
    <xf numFmtId="0" fontId="44" fillId="0" borderId="139" xfId="0" applyFont="1" applyBorder="1" applyAlignment="1">
      <alignment horizontal="center" vertical="center" wrapText="1"/>
    </xf>
    <xf numFmtId="0" fontId="62" fillId="0" borderId="91" xfId="0" quotePrefix="1" applyFont="1" applyBorder="1" applyAlignment="1">
      <alignment horizontal="center" vertical="center" wrapText="1"/>
    </xf>
    <xf numFmtId="0" fontId="66" fillId="0" borderId="0" xfId="0" applyFont="1" applyAlignment="1">
      <alignment horizontal="center" vertical="center"/>
    </xf>
    <xf numFmtId="0" fontId="62" fillId="20" borderId="120" xfId="0" quotePrefix="1" applyFont="1" applyFill="1" applyBorder="1" applyAlignment="1">
      <alignment horizontal="center" vertical="center" wrapText="1"/>
    </xf>
    <xf numFmtId="0" fontId="62" fillId="24" borderId="120" xfId="0" applyFont="1" applyFill="1" applyBorder="1" applyAlignment="1">
      <alignment horizontal="center" vertical="center" wrapText="1"/>
    </xf>
    <xf numFmtId="49" fontId="62" fillId="9" borderId="120" xfId="0" applyNumberFormat="1" applyFont="1" applyFill="1" applyBorder="1" applyAlignment="1">
      <alignment horizontal="center" vertical="center" wrapText="1"/>
    </xf>
    <xf numFmtId="0" fontId="18" fillId="9" borderId="92" xfId="0" applyFont="1" applyFill="1" applyBorder="1" applyAlignment="1">
      <alignment horizontal="center" vertical="center" wrapText="1"/>
    </xf>
    <xf numFmtId="0" fontId="62" fillId="20" borderId="140" xfId="0" quotePrefix="1" applyFont="1" applyFill="1" applyBorder="1" applyAlignment="1">
      <alignment horizontal="center" vertical="center" wrapText="1"/>
    </xf>
    <xf numFmtId="0" fontId="62" fillId="24" borderId="140" xfId="0" applyFont="1" applyFill="1" applyBorder="1" applyAlignment="1">
      <alignment horizontal="center" vertical="center" wrapText="1"/>
    </xf>
    <xf numFmtId="0" fontId="44" fillId="0" borderId="127" xfId="0" quotePrefix="1" applyFont="1" applyBorder="1" applyAlignment="1">
      <alignment horizontal="center" vertical="center" wrapText="1"/>
    </xf>
    <xf numFmtId="0" fontId="18" fillId="9" borderId="141" xfId="0" applyFont="1" applyFill="1" applyBorder="1" applyAlignment="1">
      <alignment horizontal="center" vertical="center" wrapText="1"/>
    </xf>
    <xf numFmtId="0" fontId="18" fillId="9" borderId="142" xfId="0" applyFont="1" applyFill="1" applyBorder="1" applyAlignment="1">
      <alignment horizontal="center" vertical="center" wrapText="1"/>
    </xf>
    <xf numFmtId="0" fontId="39" fillId="14" borderId="69" xfId="0" applyFont="1" applyFill="1" applyBorder="1" applyAlignment="1">
      <alignment vertical="center" wrapText="1"/>
    </xf>
    <xf numFmtId="0" fontId="39" fillId="14" borderId="70" xfId="0" applyFont="1" applyFill="1" applyBorder="1" applyAlignment="1">
      <alignment vertical="center" wrapText="1"/>
    </xf>
    <xf numFmtId="0" fontId="39" fillId="14" borderId="66" xfId="0" applyFont="1" applyFill="1" applyBorder="1" applyAlignment="1">
      <alignment horizontal="center" vertical="center" textRotation="90" wrapText="1"/>
    </xf>
    <xf numFmtId="0" fontId="39" fillId="14" borderId="66" xfId="0" applyFont="1" applyFill="1" applyBorder="1" applyAlignment="1">
      <alignment horizontal="center" vertical="center" wrapText="1"/>
    </xf>
    <xf numFmtId="0" fontId="39" fillId="14" borderId="67" xfId="0" applyFont="1" applyFill="1" applyBorder="1" applyAlignment="1">
      <alignment horizontal="center" vertical="center" wrapText="1"/>
    </xf>
    <xf numFmtId="0" fontId="39" fillId="14" borderId="68" xfId="0" applyFont="1" applyFill="1" applyBorder="1" applyAlignment="1">
      <alignment horizontal="center" vertical="center" wrapText="1"/>
    </xf>
    <xf numFmtId="0" fontId="39" fillId="14" borderId="69" xfId="0" applyFont="1" applyFill="1" applyBorder="1" applyAlignment="1">
      <alignment horizontal="center" vertical="center" wrapText="1"/>
    </xf>
    <xf numFmtId="0" fontId="19" fillId="4" borderId="19"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8" borderId="19" xfId="0" applyFont="1" applyFill="1" applyBorder="1" applyAlignment="1">
      <alignment horizontal="center" vertical="center" wrapText="1"/>
    </xf>
    <xf numFmtId="0" fontId="19" fillId="8" borderId="3" xfId="0" applyFont="1" applyFill="1" applyBorder="1" applyAlignment="1">
      <alignment horizontal="center" vertical="center" wrapText="1"/>
    </xf>
    <xf numFmtId="0" fontId="19" fillId="8" borderId="2" xfId="0" applyFont="1" applyFill="1" applyBorder="1" applyAlignment="1">
      <alignment horizontal="center" vertical="center" wrapText="1"/>
    </xf>
    <xf numFmtId="0" fontId="19" fillId="6" borderId="19"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2" xfId="0" applyFont="1" applyFill="1" applyBorder="1" applyAlignment="1">
      <alignment horizontal="center" vertical="center" wrapText="1"/>
    </xf>
    <xf numFmtId="0" fontId="12" fillId="0" borderId="0" xfId="0" applyFont="1" applyAlignment="1">
      <alignment horizontal="center"/>
    </xf>
    <xf numFmtId="0" fontId="67" fillId="9" borderId="0" xfId="0" applyFont="1" applyFill="1" applyAlignment="1">
      <alignment horizontal="center" vertical="center" wrapText="1"/>
    </xf>
    <xf numFmtId="0" fontId="67" fillId="9" borderId="10" xfId="0" applyFont="1" applyFill="1" applyBorder="1" applyAlignment="1">
      <alignment horizontal="center" vertical="center" wrapText="1"/>
    </xf>
    <xf numFmtId="165" fontId="43" fillId="0" borderId="0" xfId="0" applyNumberFormat="1" applyFont="1" applyAlignment="1">
      <alignment horizontal="center" vertical="center"/>
    </xf>
    <xf numFmtId="0" fontId="41" fillId="0" borderId="88" xfId="3" applyFont="1" applyBorder="1" applyAlignment="1">
      <alignment horizontal="left" vertical="center" wrapText="1"/>
    </xf>
    <xf numFmtId="0" fontId="42" fillId="0" borderId="0" xfId="0" applyFont="1" applyAlignment="1">
      <alignment horizontal="center"/>
    </xf>
    <xf numFmtId="0" fontId="41" fillId="0" borderId="89" xfId="3" applyFont="1" applyBorder="1" applyAlignment="1">
      <alignment horizontal="left" vertical="center" wrapText="1"/>
    </xf>
    <xf numFmtId="0" fontId="17" fillId="3" borderId="59" xfId="0" applyFont="1" applyFill="1" applyBorder="1" applyAlignment="1">
      <alignment horizontal="center" vertical="center" wrapText="1"/>
    </xf>
    <xf numFmtId="0" fontId="17" fillId="3" borderId="60" xfId="0" applyFont="1" applyFill="1" applyBorder="1" applyAlignment="1">
      <alignment horizontal="center" vertical="center" wrapText="1"/>
    </xf>
    <xf numFmtId="0" fontId="17" fillId="3" borderId="79" xfId="0" applyFont="1" applyFill="1" applyBorder="1" applyAlignment="1">
      <alignment horizontal="center" vertical="center" wrapText="1"/>
    </xf>
    <xf numFmtId="0" fontId="17" fillId="3" borderId="72" xfId="0" applyFont="1" applyFill="1" applyBorder="1" applyAlignment="1">
      <alignment horizontal="center" vertical="center" wrapText="1"/>
    </xf>
    <xf numFmtId="0" fontId="17" fillId="4" borderId="59" xfId="0" applyFont="1" applyFill="1" applyBorder="1" applyAlignment="1">
      <alignment horizontal="center" vertical="center" wrapText="1"/>
    </xf>
    <xf numFmtId="0" fontId="17" fillId="4" borderId="60" xfId="0" applyFont="1" applyFill="1" applyBorder="1" applyAlignment="1">
      <alignment horizontal="center" vertical="center" wrapText="1"/>
    </xf>
    <xf numFmtId="0" fontId="17" fillId="4" borderId="79" xfId="0" applyFont="1" applyFill="1" applyBorder="1" applyAlignment="1">
      <alignment horizontal="center" vertical="center" wrapText="1"/>
    </xf>
    <xf numFmtId="0" fontId="17" fillId="4" borderId="72" xfId="0" applyFont="1" applyFill="1" applyBorder="1" applyAlignment="1">
      <alignment horizontal="center" vertical="center" wrapText="1"/>
    </xf>
    <xf numFmtId="0" fontId="17" fillId="5" borderId="59" xfId="0" applyFont="1" applyFill="1" applyBorder="1" applyAlignment="1">
      <alignment horizontal="center" vertical="center" wrapText="1"/>
    </xf>
    <xf numFmtId="0" fontId="17" fillId="5" borderId="60" xfId="0" applyFont="1" applyFill="1" applyBorder="1" applyAlignment="1">
      <alignment horizontal="center" vertical="center" wrapText="1"/>
    </xf>
    <xf numFmtId="0" fontId="17" fillId="5" borderId="79" xfId="0" applyFont="1" applyFill="1" applyBorder="1" applyAlignment="1">
      <alignment horizontal="center" vertical="center" wrapText="1"/>
    </xf>
    <xf numFmtId="0" fontId="17" fillId="5" borderId="72" xfId="0" applyFont="1" applyFill="1" applyBorder="1" applyAlignment="1">
      <alignment horizontal="center" vertical="center" wrapText="1"/>
    </xf>
    <xf numFmtId="0" fontId="17" fillId="6" borderId="59" xfId="0" applyFont="1" applyFill="1" applyBorder="1" applyAlignment="1">
      <alignment horizontal="center" vertical="center" wrapText="1"/>
    </xf>
    <xf numFmtId="0" fontId="17" fillId="6" borderId="60" xfId="0" applyFont="1" applyFill="1" applyBorder="1" applyAlignment="1">
      <alignment horizontal="center" vertical="center" wrapText="1"/>
    </xf>
    <xf numFmtId="0" fontId="17" fillId="6" borderId="79" xfId="0" applyFont="1" applyFill="1" applyBorder="1" applyAlignment="1">
      <alignment horizontal="center" vertical="center" wrapText="1"/>
    </xf>
    <xf numFmtId="0" fontId="17" fillId="6" borderId="72" xfId="0" applyFont="1" applyFill="1" applyBorder="1" applyAlignment="1">
      <alignment horizontal="center" vertical="center" wrapText="1"/>
    </xf>
    <xf numFmtId="0" fontId="7" fillId="13" borderId="19" xfId="0" applyFont="1" applyFill="1" applyBorder="1" applyAlignment="1">
      <alignment horizontal="center" vertical="center" wrapText="1"/>
    </xf>
    <xf numFmtId="0" fontId="7" fillId="13" borderId="3" xfId="0" applyFont="1" applyFill="1" applyBorder="1" applyAlignment="1">
      <alignment horizontal="center" vertical="center" wrapText="1"/>
    </xf>
    <xf numFmtId="0" fontId="7" fillId="13" borderId="2" xfId="0" applyFont="1" applyFill="1" applyBorder="1" applyAlignment="1">
      <alignment horizontal="center" vertical="center" wrapText="1"/>
    </xf>
  </cellXfs>
  <cellStyles count="5">
    <cellStyle name="Hyperlink" xfId="4" xr:uid="{00000000-000B-0000-0000-000008000000}"/>
    <cellStyle name="Normal" xfId="0" builtinId="0"/>
    <cellStyle name="Normal 10" xfId="1" xr:uid="{00000000-0005-0000-0000-000002000000}"/>
    <cellStyle name="Normal 11" xfId="2" xr:uid="{00000000-0005-0000-0000-000003000000}"/>
    <cellStyle name="Normal 2" xfId="3" xr:uid="{94433562-6445-43CA-B237-F28BA3307728}"/>
  </cellStyles>
  <dxfs count="246">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AEABAB"/>
          <bgColor rgb="FFAEABAB"/>
        </patternFill>
      </fill>
    </dxf>
    <dxf>
      <fill>
        <patternFill patternType="solid">
          <fgColor rgb="FFD8D8D8"/>
          <bgColor rgb="FFD8D8D8"/>
        </patternFill>
      </fill>
    </dxf>
    <dxf>
      <fill>
        <patternFill patternType="solid">
          <fgColor rgb="FFAEABAB"/>
          <bgColor rgb="FFAEABAB"/>
        </patternFill>
      </fill>
    </dxf>
    <dxf>
      <fill>
        <patternFill patternType="lightUp">
          <fgColor theme="0" tint="-0.24994659260841701"/>
          <bgColor theme="2" tint="-0.24994659260841701"/>
        </patternFill>
      </fill>
    </dxf>
    <dxf>
      <fill>
        <patternFill patternType="solid">
          <fgColor rgb="FFAEABAB"/>
          <bgColor rgb="FFAEABAB"/>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ill>
        <patternFill patternType="solid">
          <fgColor rgb="FFD8D8D8"/>
          <bgColor rgb="FFD8D8D8"/>
        </patternFill>
      </fill>
    </dxf>
    <dxf>
      <fill>
        <patternFill patternType="lightUp">
          <fgColor theme="0" tint="-0.24994659260841701"/>
          <bgColor theme="0" tint="-0.14996795556505021"/>
        </patternFill>
      </fill>
    </dxf>
    <dxf>
      <fill>
        <patternFill patternType="solid">
          <fgColor rgb="FFD8D8D8"/>
          <bgColor rgb="FFD8D8D8"/>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solid">
          <fgColor rgb="FF92D050"/>
          <bgColor rgb="FF92D050"/>
        </patternFill>
      </fill>
    </dxf>
    <dxf>
      <fill>
        <patternFill patternType="solid">
          <fgColor rgb="FFF2F2F2"/>
          <bgColor rgb="FFF2F2F2"/>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F2F2F2"/>
          <bgColor rgb="FFF2F2F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ill>
        <patternFill patternType="solid">
          <fgColor rgb="FF92D050"/>
          <bgColor rgb="FF92D050"/>
        </patternFill>
      </fill>
    </dxf>
    <dxf>
      <fill>
        <patternFill patternType="solid">
          <fgColor rgb="FFF2F2F2"/>
          <bgColor rgb="FFF2F2F2"/>
        </patternFill>
      </fill>
    </dxf>
    <dxf>
      <fill>
        <patternFill patternType="solid">
          <fgColor rgb="FFFFFF00"/>
          <bgColor rgb="FFFFFF00"/>
        </patternFill>
      </fill>
    </dxf>
    <dxf>
      <font>
        <color theme="0"/>
      </font>
      <fill>
        <patternFill patternType="solid">
          <fgColor rgb="FFC00000"/>
          <bgColor rgb="FFC00000"/>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ill>
        <patternFill patternType="solid">
          <fgColor rgb="FFF2F2F2"/>
          <bgColor rgb="FFF2F2F2"/>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rgb="FFFFFF99"/>
          <bgColor rgb="FFFFFF00"/>
        </patternFill>
      </fill>
    </dxf>
    <dxf>
      <fill>
        <patternFill patternType="solid">
          <fgColor rgb="FFF2F2F2"/>
          <bgColor rgb="FFF2F2F2"/>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ill>
        <patternFill patternType="lightDown">
          <fgColor theme="0" tint="-0.14993743705557422"/>
          <bgColor theme="0" tint="-4.9989318521683403E-2"/>
        </patternFill>
      </fill>
    </dxf>
    <dxf>
      <fill>
        <patternFill patternType="lightDown">
          <fgColor rgb="FFFFFF99"/>
          <bgColor rgb="FFFFFF00"/>
        </patternFill>
      </fill>
    </dxf>
    <dxf>
      <font>
        <color auto="1"/>
      </font>
      <fill>
        <patternFill patternType="lightDown">
          <fgColor theme="0" tint="-0.24994659260841701"/>
          <bgColor rgb="FF92D050"/>
        </patternFill>
      </fill>
    </dxf>
    <dxf>
      <font>
        <color theme="0"/>
      </font>
      <fill>
        <patternFill patternType="lightUp">
          <fgColor theme="1" tint="0.499984740745262"/>
          <bgColor rgb="FFC00000"/>
        </patternFill>
      </fill>
    </dxf>
    <dxf>
      <fill>
        <patternFill patternType="lightDown">
          <fgColor theme="0" tint="-0.14993743705557422"/>
          <bgColor theme="0" tint="-4.9989318521683403E-2"/>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F2F2F2"/>
          <bgColor rgb="FFF2F2F2"/>
        </patternFill>
      </fill>
    </dxf>
    <dxf>
      <font>
        <color theme="0"/>
      </font>
      <fill>
        <patternFill patternType="lightUp">
          <fgColor theme="1" tint="0.499984740745262"/>
          <bgColor rgb="FFC00000"/>
        </patternFill>
      </fill>
    </dxf>
    <dxf>
      <fill>
        <patternFill patternType="lightDown">
          <fgColor rgb="FFFFFF99"/>
          <bgColor rgb="FFFFFF00"/>
        </patternFill>
      </fill>
    </dxf>
    <dxf>
      <font>
        <color auto="1"/>
      </font>
      <fill>
        <patternFill patternType="lightDown">
          <fgColor theme="0" tint="-0.24994659260841701"/>
          <bgColor rgb="FF92D050"/>
        </patternFill>
      </fill>
    </dxf>
    <dxf>
      <fill>
        <patternFill patternType="lightDown">
          <fgColor theme="0" tint="-0.14993743705557422"/>
          <bgColor theme="0" tint="-4.9989318521683403E-2"/>
        </patternFill>
      </fill>
    </dxf>
    <dxf>
      <fill>
        <patternFill patternType="lightDown">
          <fgColor theme="0" tint="-0.14993743705557422"/>
          <bgColor theme="0" tint="-4.9989318521683403E-2"/>
        </patternFill>
      </fill>
    </dxf>
    <dxf>
      <font>
        <color auto="1"/>
      </font>
      <fill>
        <patternFill patternType="lightDown">
          <fgColor theme="0" tint="-0.24994659260841701"/>
          <bgColor rgb="FF92D050"/>
        </patternFill>
      </fill>
    </dxf>
    <dxf>
      <fill>
        <patternFill patternType="lightDown">
          <fgColor rgb="FFFFFF99"/>
          <bgColor rgb="FFFFFF00"/>
        </patternFill>
      </fill>
    </dxf>
    <dxf>
      <font>
        <color theme="0"/>
      </font>
      <fill>
        <patternFill patternType="lightUp">
          <fgColor theme="1" tint="0.499984740745262"/>
          <bgColor rgb="FFC00000"/>
        </patternFill>
      </fill>
    </dxf>
    <dxf>
      <font>
        <color auto="1"/>
      </font>
      <fill>
        <patternFill patternType="lightDown">
          <fgColor theme="0" tint="-0.24994659260841701"/>
          <bgColor rgb="FF92D050"/>
        </patternFill>
      </fill>
    </dxf>
    <dxf>
      <fill>
        <patternFill patternType="lightDown">
          <fgColor rgb="FFFFFF99"/>
          <bgColor rgb="FFFFFF00"/>
        </patternFill>
      </fill>
    </dxf>
    <dxf>
      <fill>
        <patternFill patternType="lightDown">
          <fgColor theme="0" tint="-0.14993743705557422"/>
          <bgColor theme="0" tint="-4.9989318521683403E-2"/>
        </patternFill>
      </fill>
    </dxf>
    <dxf>
      <font>
        <color theme="0"/>
      </font>
      <fill>
        <patternFill patternType="lightUp">
          <fgColor theme="1" tint="0.499984740745262"/>
          <bgColor rgb="FFC00000"/>
        </patternFill>
      </fill>
    </dxf>
    <dxf>
      <font>
        <color theme="0"/>
      </font>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F2F2F2"/>
          <bgColor rgb="FFF2F2F2"/>
        </patternFill>
      </fill>
    </dxf>
    <dxf>
      <fill>
        <patternFill patternType="solid">
          <fgColor rgb="FF92D050"/>
          <bgColor rgb="FF92D050"/>
        </patternFill>
      </fill>
    </dxf>
    <dxf>
      <fill>
        <patternFill patternType="solid">
          <fgColor rgb="FFFFFF00"/>
          <bgColor rgb="FFFFFF00"/>
        </patternFill>
      </fill>
    </dxf>
    <dxf>
      <font>
        <color theme="0"/>
      </font>
      <fill>
        <patternFill patternType="solid">
          <fgColor rgb="FFC00000"/>
          <bgColor rgb="FFC00000"/>
        </patternFill>
      </fill>
    </dxf>
    <dxf>
      <fill>
        <patternFill patternType="solid">
          <fgColor rgb="FFF2F2F2"/>
          <bgColor rgb="FFF2F2F2"/>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
      <fill>
        <patternFill patternType="solid">
          <fgColor rgb="FFF3F3F3"/>
          <bgColor rgb="FFF3F3F3"/>
        </patternFill>
      </fill>
    </dxf>
    <dxf>
      <fill>
        <patternFill patternType="solid">
          <fgColor rgb="FFFFFFFF"/>
          <bgColor rgb="FFFFFFFF"/>
        </patternFill>
      </fill>
    </dxf>
  </dxfs>
  <tableStyles count="11" defaultTableStyle="TableStyleMedium2" defaultPivotStyle="PivotStyleLight16">
    <tableStyle name="SMF-style" pivot="0" count="2" xr9:uid="{17279B1C-1CAE-48CF-A661-20FC70BCA5CE}">
      <tableStyleElement type="firstRowStripe" dxfId="245"/>
      <tableStyleElement type="secondRowStripe" dxfId="244"/>
    </tableStyle>
    <tableStyle name="SMF-style 2" pivot="0" count="2" xr9:uid="{631383FF-059F-459F-9281-53A40C0B0422}">
      <tableStyleElement type="firstRowStripe" dxfId="243"/>
      <tableStyleElement type="secondRowStripe" dxfId="242"/>
    </tableStyle>
    <tableStyle name="SMF-style 3" pivot="0" count="2" xr9:uid="{0CE86A2E-653D-4B9B-8EE9-94471AFC247A}">
      <tableStyleElement type="firstRowStripe" dxfId="241"/>
      <tableStyleElement type="secondRowStripe" dxfId="240"/>
    </tableStyle>
    <tableStyle name="SMF-style 4" pivot="0" count="2" xr9:uid="{713CDB59-7C14-4248-B8BF-4851F43AA3EE}">
      <tableStyleElement type="firstRowStripe" dxfId="239"/>
      <tableStyleElement type="secondRowStripe" dxfId="238"/>
    </tableStyle>
    <tableStyle name="SMF-style 5" pivot="0" count="2" xr9:uid="{9A032DA8-FCF9-415C-8F0F-55F7AC40AA8C}">
      <tableStyleElement type="firstRowStripe" dxfId="237"/>
      <tableStyleElement type="secondRowStripe" dxfId="236"/>
    </tableStyle>
    <tableStyle name="SMF-style 6" pivot="0" count="2" xr9:uid="{D8F4F17A-D6C7-40DA-8A55-ACA1905D5DAB}">
      <tableStyleElement type="firstRowStripe" dxfId="235"/>
      <tableStyleElement type="secondRowStripe" dxfId="234"/>
    </tableStyle>
    <tableStyle name="SMF-style 7" pivot="0" count="2" xr9:uid="{9A0C3861-C41A-4AB3-ADFF-F941A45A4020}">
      <tableStyleElement type="firstRowStripe" dxfId="233"/>
      <tableStyleElement type="secondRowStripe" dxfId="232"/>
    </tableStyle>
    <tableStyle name="SMF-style 8" pivot="0" count="2" xr9:uid="{8EF012A4-B300-48BC-8A8E-41ED26A1B0F5}">
      <tableStyleElement type="firstRowStripe" dxfId="231"/>
      <tableStyleElement type="secondRowStripe" dxfId="230"/>
    </tableStyle>
    <tableStyle name="SMF-style 9" pivot="0" count="2" xr9:uid="{4E417A51-EFFD-48BE-8970-686401F1DCAD}">
      <tableStyleElement type="firstRowStripe" dxfId="229"/>
      <tableStyleElement type="secondRowStripe" dxfId="228"/>
    </tableStyle>
    <tableStyle name="SMF-style 10" pivot="0" count="2" xr9:uid="{8C114297-628C-44FC-AA11-C997845CC87B}">
      <tableStyleElement type="firstRowStripe" dxfId="227"/>
      <tableStyleElement type="secondRowStripe" dxfId="226"/>
    </tableStyle>
    <tableStyle name="SMF-style 11" pivot="0" count="2" xr9:uid="{F7F5C27F-DEE1-47D1-A279-01BD597F2615}">
      <tableStyleElement type="firstRowStripe" dxfId="225"/>
      <tableStyleElement type="secondRowStripe" dxfId="224"/>
    </tableStyle>
  </tableStyles>
  <colors>
    <mruColors>
      <color rgb="FFDD05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219075</xdr:colOff>
      <xdr:row>0</xdr:row>
      <xdr:rowOff>0</xdr:rowOff>
    </xdr:from>
    <xdr:to>
      <xdr:col>1</xdr:col>
      <xdr:colOff>1294039</xdr:colOff>
      <xdr:row>2</xdr:row>
      <xdr:rowOff>137553</xdr:rowOff>
    </xdr:to>
    <xdr:pic>
      <xdr:nvPicPr>
        <xdr:cNvPr id="3" name="Imagen 2">
          <a:extLst>
            <a:ext uri="{FF2B5EF4-FFF2-40B4-BE49-F238E27FC236}">
              <a16:creationId xmlns:a16="http://schemas.microsoft.com/office/drawing/2014/main" id="{196FC98C-F759-4508-9A4D-CBE1180F8F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1500" y="0"/>
          <a:ext cx="1074964" cy="5376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liliana\INM\Activos\E-05-F-005-Inventario-AI-v2.0-2023%20-2023-05-17%20revisado.xlsx" TargetMode="External"/><Relationship Id="rId1" Type="http://schemas.openxmlformats.org/officeDocument/2006/relationships/externalLinkPath" Target="https://metrologiainm-my.sharepoint.com/liliana/INM/Activos/E-05-F-005-Inventario-AI-v2.0-2023%20-2023-05-17%20revisado.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Lily\Downloads\E-05-F-005-Inventario-AI-2022-v1.1%202022-09-23%20-%20II.xlsx" TargetMode="External"/><Relationship Id="rId1" Type="http://schemas.openxmlformats.org/officeDocument/2006/relationships/externalLinkPath" Target="https://metrologiainm-my.sharepoint.com/personal/lpaponte_inm_gov_co/Documents/Activos/Matriz%20de%20activos/E-05-F-005-Inventario-AI-2022-v1.1%202022-09-23%20-%20II.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liliana\INM\Activos\modificar%20(2023%20SMF)%20E-05-F-005%20Inventario%20AI%20SMF%20v1.7.3.xlsx" TargetMode="External"/><Relationship Id="rId1" Type="http://schemas.openxmlformats.org/officeDocument/2006/relationships/externalLinkPath" Target="https://metrologiainm-my.sharepoint.com/personal/lpaponte_inm_gov_co/Documents/Activos/Matriz%20de%20activos/modificar%20(2023%20SMF)%20E-05-F-005%20Inventario%20AI%20SMF%20v1.7.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Control interno"/>
      <sheetName val="SMF"/>
      <sheetName val="SMQB"/>
      <sheetName val="SSMRC"/>
      <sheetName val="JURIDICA"/>
      <sheetName val="GSA"/>
      <sheetName val="GTH"/>
      <sheetName val="OIDT"/>
      <sheetName val="OAP"/>
      <sheetName val="Financiera"/>
      <sheetName val="Limpio"/>
      <sheetName val="Contratacion-ABS"/>
      <sheetName val="C. D-plinario"/>
      <sheetName val="Detalle Campos e Instructivo"/>
      <sheetName val="Tipos de activos"/>
      <sheetName val="Calificación Valoración"/>
      <sheetName val="Listas Ley Transparencia"/>
      <sheetName val="Listas Activ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4">
          <cell r="B4">
            <v>5</v>
          </cell>
          <cell r="C4" t="str">
            <v>Alto</v>
          </cell>
        </row>
        <row r="5">
          <cell r="B5">
            <v>3</v>
          </cell>
          <cell r="C5" t="str">
            <v>Medio</v>
          </cell>
        </row>
        <row r="6">
          <cell r="B6">
            <v>1</v>
          </cell>
          <cell r="C6" t="str">
            <v>Bajo</v>
          </cell>
        </row>
        <row r="7">
          <cell r="B7">
            <v>0</v>
          </cell>
          <cell r="C7" t="str">
            <v>Sin clasificar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rección"/>
      <sheetName val="OAP"/>
      <sheetName val="OIDT"/>
      <sheetName val="Control Interno"/>
      <sheetName val="SG"/>
      <sheetName val="GSA"/>
      <sheetName val="JURIDICA"/>
      <sheetName val="Financiera"/>
      <sheetName val="GTH"/>
      <sheetName val="SMF"/>
      <sheetName val="SMQB"/>
      <sheetName val="Limpio"/>
      <sheetName val="Contratacion-ABS"/>
      <sheetName val="C. D-plinario"/>
      <sheetName val="SIST"/>
      <sheetName val="Detalle Campos e Instructivo"/>
      <sheetName val="Calificación Valoración"/>
      <sheetName val="Tipo de Activos"/>
      <sheetName val="Listas Ley Transparencia"/>
      <sheetName val="Listas Activ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4">
          <cell r="B4">
            <v>5</v>
          </cell>
        </row>
        <row r="31">
          <cell r="B31" t="str">
            <v>Alto</v>
          </cell>
          <cell r="C31">
            <v>5</v>
          </cell>
        </row>
        <row r="32">
          <cell r="B32" t="str">
            <v>Medio</v>
          </cell>
          <cell r="C32">
            <v>3</v>
          </cell>
        </row>
        <row r="33">
          <cell r="B33" t="str">
            <v>Bajo</v>
          </cell>
          <cell r="C33">
            <v>1</v>
          </cell>
        </row>
        <row r="34">
          <cell r="B34" t="str">
            <v>Sin clasificar</v>
          </cell>
          <cell r="C34">
            <v>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ventario Activos"/>
      <sheetName val="Detalle Campos e Instructivo"/>
      <sheetName val="Tipo de Activos"/>
      <sheetName val="Calificación Valoración"/>
      <sheetName val="Listas Ley Transparencia"/>
      <sheetName val="Listas Activos"/>
    </sheetNames>
    <sheetDataSet>
      <sheetData sheetId="0" refreshError="1"/>
      <sheetData sheetId="1" refreshError="1"/>
      <sheetData sheetId="2" refreshError="1"/>
      <sheetData sheetId="3" refreshError="1"/>
      <sheetData sheetId="4" refreshError="1">
        <row r="3">
          <cell r="H3" t="str">
            <v>Pone en riesgo la intimidad de las personas</v>
          </cell>
          <cell r="I3" t="str">
            <v>Información exceptuada por daño de derechos a personas naturales o jurídicas. Articulo 18 Ley 1712 de 2014</v>
          </cell>
          <cell r="J3" t="str">
            <v>El derecho de toda persona a la intimidad, bajo las limitaciones propias que impone la condición de servidor publico, en concordancia con lo estipulado</v>
          </cell>
          <cell r="K3" t="str">
            <v>Publica Clasificada</v>
          </cell>
          <cell r="L3" t="str">
            <v>No Aplica</v>
          </cell>
          <cell r="M3" t="str">
            <v>Ilimitada</v>
          </cell>
        </row>
        <row r="4">
          <cell r="H4" t="str">
            <v>Pone en riesgo la vida, salud o seguridad de las personas</v>
          </cell>
          <cell r="I4" t="str">
            <v>Información exceptuada por daño de derechos a personas naturales o jurídicas. Articulo 18 Ley 1712 de 2014</v>
          </cell>
          <cell r="J4" t="str">
            <v>El derecho de toda persona a la vida, la salud o la seguridad</v>
          </cell>
          <cell r="K4" t="str">
            <v>Publica Clasificada</v>
          </cell>
          <cell r="L4" t="str">
            <v>Parcial</v>
          </cell>
          <cell r="M4" t="str">
            <v>Ilimitada</v>
          </cell>
        </row>
        <row r="5">
          <cell r="H5" t="str">
            <v>Compromete secretos comerciales, industriales, profesionales</v>
          </cell>
          <cell r="I5" t="str">
            <v>Información exceptuada por daño de derechos a personas naturales o jurídicas. Articulo 18 Ley 1712 de 2014</v>
          </cell>
          <cell r="J5" t="str">
            <v>Los secretos comerciales, industriales y profesionales, así como los estipulados en el parágrafo del articulo 77 de la Ley 1474 de 2011</v>
          </cell>
          <cell r="K5" t="str">
            <v>Publica Clasificada</v>
          </cell>
          <cell r="L5" t="str">
            <v>Total</v>
          </cell>
          <cell r="M5" t="str">
            <v>Ilimitada</v>
          </cell>
        </row>
        <row r="6">
          <cell r="H6" t="str">
            <v>Afectaría la defensa o seguridad nacional</v>
          </cell>
          <cell r="I6" t="str">
            <v>Información exceptuada por daño a los intereses públicos. Articulo 19 Ley 1712 de 2014</v>
          </cell>
          <cell r="J6" t="str">
            <v>Defensa y seguridad nacional</v>
          </cell>
          <cell r="K6" t="str">
            <v>Publica Reservada</v>
          </cell>
          <cell r="L6"/>
          <cell r="M6" t="str">
            <v>No Mayor a 15 años</v>
          </cell>
        </row>
        <row r="7">
          <cell r="H7" t="str">
            <v>Afectaría la seguridad publica</v>
          </cell>
          <cell r="I7" t="str">
            <v>Información exceptuada por daño a los intereses públicos. Articulo 19 Ley 1712 de 2014</v>
          </cell>
          <cell r="J7" t="str">
            <v>La seguridad publica</v>
          </cell>
          <cell r="K7" t="str">
            <v>Publica Reservada</v>
          </cell>
          <cell r="L7"/>
          <cell r="M7" t="str">
            <v>No Mayor a 15 años</v>
          </cell>
        </row>
        <row r="8">
          <cell r="H8" t="str">
            <v>Afectaría o pone en riesgo las relaciones internacionales</v>
          </cell>
          <cell r="I8" t="str">
            <v>Información exceptuada por daño a los intereses públicos. Articulo 19 Ley 1712 de 2014</v>
          </cell>
          <cell r="J8" t="str">
            <v>Las relaciones internacionales</v>
          </cell>
          <cell r="K8" t="str">
            <v>Publica Reservada</v>
          </cell>
          <cell r="L8"/>
          <cell r="M8" t="str">
            <v>No Mayor a 15 años</v>
          </cell>
        </row>
        <row r="9">
          <cell r="H9" t="str">
            <v>Compromete procesos de investigación de delitos o faltas disciplinarias</v>
          </cell>
          <cell r="I9" t="str">
            <v>Información exceptuada por daño a los intereses públicos. Articulo 19 Ley 1712 de 2014</v>
          </cell>
          <cell r="J9" t="str">
            <v>La prevención, investigación y persecución de delitos y las faltas disciplinarias, mientras que no se haga efectiva la medida de aseguramiento o se formule pliego de cargos, según el caso.</v>
          </cell>
          <cell r="K9" t="str">
            <v>Publica Reservada</v>
          </cell>
          <cell r="L9"/>
          <cell r="M9" t="str">
            <v>No Mayor a 15 años</v>
          </cell>
        </row>
        <row r="10">
          <cell r="H10" t="str">
            <v>Pone en riesgo procesos judiciales</v>
          </cell>
          <cell r="I10" t="str">
            <v>Información exceptuada por daño a los intereses públicos. Articulo 19 Ley 1712 de 2014</v>
          </cell>
          <cell r="J10" t="str">
            <v>El debido proceso y la igualdad de las partes de los procesos judiciales</v>
          </cell>
          <cell r="K10" t="str">
            <v>Publica Reservada</v>
          </cell>
          <cell r="L10"/>
          <cell r="M10" t="str">
            <v>No Mayor a 15 años</v>
          </cell>
        </row>
        <row r="11">
          <cell r="H11" t="str">
            <v>Compromete la administración efectiva de la justicia</v>
          </cell>
          <cell r="I11" t="str">
            <v>Información exceptuada por daño a los intereses públicos. Articulo 19 Ley 1712 de 2014</v>
          </cell>
          <cell r="J11" t="str">
            <v>La administración efectiva de la justicia</v>
          </cell>
          <cell r="K11" t="str">
            <v>Publica Reservada</v>
          </cell>
          <cell r="L11"/>
          <cell r="M11" t="str">
            <v>No Mayor a 15 años</v>
          </cell>
        </row>
        <row r="12">
          <cell r="H12" t="str">
            <v>Pone en riesgo los derechos de la infancia o la adolescencia</v>
          </cell>
          <cell r="I12" t="str">
            <v>Información exceptuada por daño a los intereses públicos. Articulo 19 Ley 1712 de 2014</v>
          </cell>
          <cell r="J12" t="str">
            <v>Los derechos de la infancia y la adolescencia</v>
          </cell>
          <cell r="K12" t="str">
            <v>Publica Reservada</v>
          </cell>
          <cell r="L12"/>
          <cell r="M12" t="str">
            <v>No Mayor a 15 años</v>
          </cell>
        </row>
        <row r="13">
          <cell r="H13" t="str">
            <v>Afectaría o compromete la estabilidad macroeconómica o financiera del país</v>
          </cell>
          <cell r="I13" t="str">
            <v>Información exceptuada por daño a los intereses públicos. Articulo 19 Ley 1712 de 2014</v>
          </cell>
          <cell r="J13" t="str">
            <v>La estabilidad macroeconómica y financiera del país</v>
          </cell>
          <cell r="K13" t="str">
            <v>Publica Reservada</v>
          </cell>
          <cell r="L13"/>
          <cell r="M13" t="str">
            <v>No Mayor a 15 años</v>
          </cell>
        </row>
        <row r="14">
          <cell r="H14" t="str">
            <v>Compromete o genera riesgo para la salud publica</v>
          </cell>
          <cell r="I14" t="str">
            <v>Información exceptuada por daño a los intereses públicos. Articulo 19 Ley 1712 de 2014</v>
          </cell>
          <cell r="J14" t="str">
            <v>La salud publica</v>
          </cell>
          <cell r="K14" t="str">
            <v>Publica Reservada</v>
          </cell>
          <cell r="L14"/>
          <cell r="M14" t="str">
            <v>No Mayor a 15 años</v>
          </cell>
        </row>
        <row r="15">
          <cell r="H15" t="str">
            <v>La información tiene tanto contenido publico como reservado o clasificado</v>
          </cell>
          <cell r="I15" t="str">
            <v>El contenido público puede ser conocido y se limitará el acceso a solicitud a contenido reservado o clasificado</v>
          </cell>
          <cell r="J15" t="str">
            <v>Información publica con restricción de acceso a la totalidad del contenido</v>
          </cell>
          <cell r="K15" t="str">
            <v>Pública Reservada / Clasificada</v>
          </cell>
          <cell r="L15"/>
          <cell r="M15" t="str">
            <v>No Mayor a 15 años (Reservada) / Ilimitada Clasificada</v>
          </cell>
        </row>
        <row r="16">
          <cell r="H16" t="str">
            <v>No existe excepción de acceso</v>
          </cell>
          <cell r="I16" t="str">
            <v>Información publica y de conocimiento general</v>
          </cell>
          <cell r="J16" t="str">
            <v>Información publica y de conocimiento general</v>
          </cell>
          <cell r="K16" t="str">
            <v>Publica</v>
          </cell>
          <cell r="L16"/>
          <cell r="M16" t="str">
            <v>No Aplica</v>
          </cell>
        </row>
        <row r="17">
          <cell r="H17" t="str">
            <v>El activo de información no puede ser clasificado como información</v>
          </cell>
          <cell r="I17" t="str">
            <v>El contenido público podrá ser conocido y se limitará el acceso a solicitud a contenido reservado o clasificado</v>
          </cell>
          <cell r="J17" t="str">
            <v>Información publica con restricción de acceso a la totalidad del contenido</v>
          </cell>
          <cell r="K17" t="str">
            <v>Publica Clasificada</v>
          </cell>
          <cell r="L17"/>
          <cell r="M17" t="str">
            <v>Ilimitada</v>
          </cell>
        </row>
      </sheetData>
      <sheetData sheetId="5" refreshError="1">
        <row r="4">
          <cell r="B4">
            <v>5</v>
          </cell>
          <cell r="C4" t="str">
            <v>Alto</v>
          </cell>
        </row>
        <row r="5">
          <cell r="B5">
            <v>3</v>
          </cell>
          <cell r="C5" t="str">
            <v>Medio</v>
          </cell>
        </row>
        <row r="6">
          <cell r="B6">
            <v>1</v>
          </cell>
          <cell r="C6" t="str">
            <v>Bajo</v>
          </cell>
        </row>
        <row r="7">
          <cell r="B7">
            <v>0</v>
          </cell>
          <cell r="C7" t="str">
            <v>Sin clasificar</v>
          </cell>
        </row>
        <row r="24">
          <cell r="B24" t="str">
            <v>Reservada = Alta</v>
          </cell>
          <cell r="C24">
            <v>5</v>
          </cell>
        </row>
        <row r="25">
          <cell r="B25" t="str">
            <v>Clasificada = Alta</v>
          </cell>
          <cell r="C25">
            <v>5</v>
          </cell>
        </row>
        <row r="26">
          <cell r="B26" t="str">
            <v>Uso Interno = Medio</v>
          </cell>
          <cell r="C26">
            <v>3</v>
          </cell>
        </row>
        <row r="27">
          <cell r="B27" t="str">
            <v>Pública = Baja</v>
          </cell>
          <cell r="C27">
            <v>1</v>
          </cell>
        </row>
        <row r="28">
          <cell r="B28" t="str">
            <v>Sin clasificar</v>
          </cell>
          <cell r="C28">
            <v>5</v>
          </cell>
        </row>
        <row r="31">
          <cell r="B31" t="str">
            <v>Alto</v>
          </cell>
          <cell r="C31">
            <v>5</v>
          </cell>
        </row>
        <row r="32">
          <cell r="B32" t="str">
            <v>Medio</v>
          </cell>
          <cell r="C32">
            <v>3</v>
          </cell>
        </row>
        <row r="33">
          <cell r="B33" t="str">
            <v>Bajo</v>
          </cell>
          <cell r="C33">
            <v>1</v>
          </cell>
        </row>
        <row r="34">
          <cell r="B34" t="str">
            <v>Sin clasificar</v>
          </cell>
          <cell r="C34">
            <v>5</v>
          </cell>
        </row>
        <row r="35">
          <cell r="B35"/>
          <cell r="C35"/>
        </row>
        <row r="38">
          <cell r="B38" t="str">
            <v>Alto</v>
          </cell>
          <cell r="C38">
            <v>5</v>
          </cell>
        </row>
        <row r="39">
          <cell r="B39" t="str">
            <v>Medio</v>
          </cell>
          <cell r="C39">
            <v>3</v>
          </cell>
        </row>
        <row r="40">
          <cell r="B40" t="str">
            <v>Bajo</v>
          </cell>
          <cell r="C40">
            <v>1</v>
          </cell>
        </row>
        <row r="41">
          <cell r="B41" t="str">
            <v>Sin clasificar</v>
          </cell>
          <cell r="C41">
            <v>5</v>
          </cell>
        </row>
        <row r="42">
          <cell r="B42"/>
          <cell r="C42"/>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inm.gov.co/index.php/el-inm/gestion-documental" TargetMode="External"/><Relationship Id="rId13" Type="http://schemas.openxmlformats.org/officeDocument/2006/relationships/hyperlink" Target="http://www.inm.gov.co/index.php/el-inm/gestion-documental" TargetMode="External"/><Relationship Id="rId3" Type="http://schemas.openxmlformats.org/officeDocument/2006/relationships/hyperlink" Target="https://inm.gov.co/web/instituto-nacional-de-metrologia-de-colombia/planeacion/plan-de-accion/" TargetMode="External"/><Relationship Id="rId7" Type="http://schemas.openxmlformats.org/officeDocument/2006/relationships/hyperlink" Target="https://sisconpes.dnp.gov.co/sisconpesweb/Inicio%20-%20SisCONPES%20carpetas%20compartidas%20TRD" TargetMode="External"/><Relationship Id="rId12" Type="http://schemas.openxmlformats.org/officeDocument/2006/relationships/hyperlink" Target="https://inm.gov.co/servicio-al-ciudadano/participacion-ciudadana/informes-de-participacion-ciudadana/" TargetMode="External"/><Relationship Id="rId17" Type="http://schemas.openxmlformats.org/officeDocument/2006/relationships/comments" Target="../comments1.xml"/><Relationship Id="rId2" Type="http://schemas.openxmlformats.org/officeDocument/2006/relationships/hyperlink" Target="https://inm.gov.co/web/instituto-nacional-de-metrologia-de-colombia/gestion/informes-de-gestion/" TargetMode="External"/><Relationship Id="rId16" Type="http://schemas.openxmlformats.org/officeDocument/2006/relationships/vmlDrawing" Target="../drawings/vmlDrawing1.vml"/><Relationship Id="rId1" Type="http://schemas.openxmlformats.org/officeDocument/2006/relationships/hyperlink" Target="http://192.168.11.216/Isolucion/PaginaLogin.aspx" TargetMode="External"/><Relationship Id="rId6" Type="http://schemas.openxmlformats.org/officeDocument/2006/relationships/hyperlink" Target="http://inm.gov.co/" TargetMode="External"/><Relationship Id="rId11" Type="http://schemas.openxmlformats.org/officeDocument/2006/relationships/hyperlink" Target="http://www.inm.gov.co/index.php/contratacion-inm/plan-anual-de-adquisiciones" TargetMode="External"/><Relationship Id="rId5" Type="http://schemas.openxmlformats.org/officeDocument/2006/relationships/hyperlink" Target="https://inm.gov.co/web/instituto-nacional-de-metrologia-de-colombia/planeacion/plan-estrategico-institucional/" TargetMode="External"/><Relationship Id="rId15" Type="http://schemas.openxmlformats.org/officeDocument/2006/relationships/drawing" Target="../drawings/drawing1.xml"/><Relationship Id="rId10" Type="http://schemas.openxmlformats.org/officeDocument/2006/relationships/hyperlink" Target="http://www.inm.gov.co/index.php/el-inm/gestion-documental" TargetMode="External"/><Relationship Id="rId4" Type="http://schemas.openxmlformats.org/officeDocument/2006/relationships/hyperlink" Target="https://inm.gov.co/web/instituto-nacional-de-metrologia-de-colombia/planeacion/plan-estrategico-institucional/" TargetMode="External"/><Relationship Id="rId9" Type="http://schemas.openxmlformats.org/officeDocument/2006/relationships/hyperlink" Target="http://www.inm.gov.co/index.php/el-inm/gestion-documental"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B1EB-07E1-48B3-8BFA-5E148D334C12}">
  <sheetPr>
    <tabColor rgb="FFFFC000"/>
  </sheetPr>
  <dimension ref="A1:BB751"/>
  <sheetViews>
    <sheetView tabSelected="1" zoomScaleNormal="100" workbookViewId="0">
      <pane xSplit="4" ySplit="7" topLeftCell="AN611" activePane="bottomRight" state="frozen"/>
      <selection pane="topRight" activeCell="E3" sqref="E3"/>
      <selection pane="bottomLeft" activeCell="A6" sqref="A6"/>
      <selection pane="bottomRight" activeCell="A5" sqref="A5:D5"/>
    </sheetView>
  </sheetViews>
  <sheetFormatPr baseColWidth="10" defaultColWidth="0" defaultRowHeight="0" customHeight="1" zeroHeight="1"/>
  <cols>
    <col min="1" max="1" width="5.26953125" style="59" customWidth="1"/>
    <col min="2" max="2" width="29.54296875" style="59" customWidth="1"/>
    <col min="3" max="3" width="26.26953125" style="59" customWidth="1"/>
    <col min="4" max="4" width="26.1796875" style="59" customWidth="1"/>
    <col min="5" max="5" width="44.7265625" style="117" customWidth="1"/>
    <col min="6" max="6" width="16.453125" style="59" customWidth="1"/>
    <col min="7" max="7" width="22.1796875" style="59" customWidth="1"/>
    <col min="8" max="8" width="22.7265625" style="59" customWidth="1"/>
    <col min="9" max="9" width="24.7265625" style="59" customWidth="1"/>
    <col min="10" max="10" width="19.81640625" style="59" customWidth="1"/>
    <col min="11" max="11" width="19.7265625" style="59" customWidth="1"/>
    <col min="12" max="12" width="20.1796875" style="59" customWidth="1"/>
    <col min="13" max="13" width="9.26953125" style="59" hidden="1" customWidth="1"/>
    <col min="14" max="14" width="30.26953125" style="59" customWidth="1"/>
    <col min="15" max="15" width="3.26953125" style="59" hidden="1" customWidth="1"/>
    <col min="16" max="16" width="18.81640625" style="59" customWidth="1"/>
    <col min="17" max="17" width="5.453125" style="59" hidden="1" customWidth="1"/>
    <col min="18" max="18" width="7.26953125" style="59" hidden="1" customWidth="1"/>
    <col min="19" max="19" width="18.1796875" style="59" customWidth="1"/>
    <col min="20" max="20" width="25.81640625" style="59" customWidth="1"/>
    <col min="21" max="21" width="17.54296875" style="59" customWidth="1"/>
    <col min="22" max="22" width="26" style="59" customWidth="1"/>
    <col min="23" max="23" width="22" style="59" customWidth="1"/>
    <col min="24" max="24" width="26.7265625" style="59" customWidth="1"/>
    <col min="25" max="25" width="31.81640625" style="59" customWidth="1"/>
    <col min="26" max="26" width="16.7265625" style="59" customWidth="1"/>
    <col min="27" max="27" width="15" style="59" customWidth="1"/>
    <col min="28" max="28" width="18.54296875" style="59" customWidth="1"/>
    <col min="29" max="29" width="18.1796875" style="59" customWidth="1"/>
    <col min="30" max="30" width="15.54296875" style="132" customWidth="1"/>
    <col min="31" max="31" width="27.81640625" style="59" customWidth="1"/>
    <col min="32" max="32" width="26.1796875" style="59" customWidth="1"/>
    <col min="33" max="33" width="24.1796875" style="59" customWidth="1"/>
    <col min="34" max="34" width="19" style="59" customWidth="1"/>
    <col min="35" max="35" width="26" style="59" customWidth="1"/>
    <col min="36" max="36" width="27" style="59" customWidth="1"/>
    <col min="37" max="37" width="21.7265625" style="59" customWidth="1"/>
    <col min="38" max="38" width="19.7265625" style="59" customWidth="1"/>
    <col min="39" max="39" width="18.453125" style="59" customWidth="1"/>
    <col min="40" max="40" width="20.81640625" style="132" customWidth="1"/>
    <col min="41" max="41" width="23.1796875" style="59" customWidth="1"/>
    <col min="42" max="42" width="14.54296875" style="59" customWidth="1"/>
    <col min="43" max="43" width="20" style="261" customWidth="1"/>
    <col min="44" max="44" width="11.453125" style="59" customWidth="1"/>
    <col min="45" max="54" width="0" style="59" hidden="1" customWidth="1"/>
    <col min="55" max="16384" width="11.453125" style="59" hidden="1"/>
  </cols>
  <sheetData>
    <row r="1" spans="1:43" ht="15" customHeight="1">
      <c r="A1" s="489"/>
      <c r="B1" s="489"/>
      <c r="C1" s="490" t="s">
        <v>0</v>
      </c>
      <c r="D1" s="492">
        <v>45972</v>
      </c>
      <c r="E1" s="59"/>
      <c r="AP1" s="493" t="s">
        <v>1</v>
      </c>
      <c r="AQ1" s="493"/>
    </row>
    <row r="2" spans="1:43" ht="16.5" customHeight="1">
      <c r="A2" s="489"/>
      <c r="B2" s="489"/>
      <c r="C2" s="490"/>
      <c r="D2" s="492"/>
      <c r="E2" s="494" t="s">
        <v>2</v>
      </c>
      <c r="F2" s="494"/>
      <c r="G2" s="494"/>
      <c r="H2" s="494"/>
      <c r="I2" s="494"/>
      <c r="J2" s="494"/>
      <c r="AP2" s="493" t="s">
        <v>3</v>
      </c>
      <c r="AQ2" s="493"/>
    </row>
    <row r="3" spans="1:43" ht="18" customHeight="1" thickBot="1">
      <c r="A3" s="489"/>
      <c r="B3" s="489"/>
      <c r="C3" s="491"/>
      <c r="D3" s="492"/>
      <c r="E3" s="59"/>
      <c r="AP3" s="495" t="s">
        <v>4</v>
      </c>
      <c r="AQ3" s="495"/>
    </row>
    <row r="4" spans="1:43" ht="21.75" hidden="1" customHeight="1">
      <c r="J4" s="60"/>
      <c r="K4" s="60"/>
      <c r="L4" s="60"/>
      <c r="M4" s="60"/>
      <c r="N4" s="60"/>
      <c r="O4" s="60"/>
      <c r="P4" s="60"/>
      <c r="Q4" s="60"/>
      <c r="R4" s="60"/>
      <c r="S4" s="60"/>
      <c r="T4" s="60"/>
    </row>
    <row r="5" spans="1:43" ht="34.5" customHeight="1" thickBot="1">
      <c r="A5" s="478" t="s">
        <v>5</v>
      </c>
      <c r="B5" s="479"/>
      <c r="C5" s="479"/>
      <c r="D5" s="479"/>
      <c r="E5" s="473"/>
      <c r="F5" s="473"/>
      <c r="G5" s="473"/>
      <c r="H5" s="473"/>
      <c r="I5" s="473"/>
      <c r="J5" s="474"/>
      <c r="K5" s="480" t="s">
        <v>6</v>
      </c>
      <c r="L5" s="481"/>
      <c r="M5" s="481"/>
      <c r="N5" s="481"/>
      <c r="O5" s="481"/>
      <c r="P5" s="481"/>
      <c r="Q5" s="481"/>
      <c r="R5" s="481"/>
      <c r="S5" s="481"/>
      <c r="T5" s="482"/>
      <c r="U5" s="483" t="s">
        <v>7</v>
      </c>
      <c r="V5" s="484"/>
      <c r="W5" s="484"/>
      <c r="X5" s="484"/>
      <c r="Y5" s="485"/>
      <c r="Z5" s="486" t="s">
        <v>8</v>
      </c>
      <c r="AA5" s="487"/>
      <c r="AB5" s="487"/>
      <c r="AC5" s="487"/>
      <c r="AD5" s="487"/>
      <c r="AE5" s="487"/>
      <c r="AF5" s="487"/>
      <c r="AG5" s="487"/>
      <c r="AH5" s="487"/>
      <c r="AI5" s="487"/>
      <c r="AJ5" s="487"/>
      <c r="AK5" s="487"/>
      <c r="AL5" s="487"/>
      <c r="AM5" s="487"/>
      <c r="AN5" s="487"/>
      <c r="AO5" s="487"/>
      <c r="AP5" s="487"/>
      <c r="AQ5" s="488"/>
    </row>
    <row r="6" spans="1:43" s="123" customFormat="1" ht="52.5" thickBot="1">
      <c r="A6" s="475" t="s">
        <v>9</v>
      </c>
      <c r="B6" s="476" t="s">
        <v>10</v>
      </c>
      <c r="C6" s="476" t="s">
        <v>11</v>
      </c>
      <c r="D6" s="476" t="s">
        <v>12</v>
      </c>
      <c r="E6" s="476" t="s">
        <v>13</v>
      </c>
      <c r="F6" s="476" t="s">
        <v>14</v>
      </c>
      <c r="G6" s="477" t="s">
        <v>15</v>
      </c>
      <c r="H6" s="476" t="s">
        <v>16</v>
      </c>
      <c r="I6" s="476" t="s">
        <v>17</v>
      </c>
      <c r="J6" s="476" t="s">
        <v>18</v>
      </c>
      <c r="K6" s="127" t="s">
        <v>19</v>
      </c>
      <c r="L6" s="128" t="s">
        <v>20</v>
      </c>
      <c r="M6" s="128" t="s">
        <v>21</v>
      </c>
      <c r="N6" s="128" t="s">
        <v>22</v>
      </c>
      <c r="O6" s="128" t="s">
        <v>21</v>
      </c>
      <c r="P6" s="128" t="s">
        <v>23</v>
      </c>
      <c r="Q6" s="128" t="s">
        <v>21</v>
      </c>
      <c r="R6" s="128" t="s">
        <v>24</v>
      </c>
      <c r="S6" s="128" t="s">
        <v>25</v>
      </c>
      <c r="T6" s="129" t="s">
        <v>26</v>
      </c>
      <c r="U6" s="125" t="s">
        <v>27</v>
      </c>
      <c r="V6" s="119" t="s">
        <v>28</v>
      </c>
      <c r="W6" s="119" t="s">
        <v>29</v>
      </c>
      <c r="X6" s="119" t="s">
        <v>30</v>
      </c>
      <c r="Y6" s="126" t="s">
        <v>31</v>
      </c>
      <c r="Z6" s="130" t="s">
        <v>32</v>
      </c>
      <c r="AA6" s="120" t="s">
        <v>33</v>
      </c>
      <c r="AB6" s="120" t="s">
        <v>34</v>
      </c>
      <c r="AC6" s="120" t="s">
        <v>35</v>
      </c>
      <c r="AD6" s="133" t="s">
        <v>36</v>
      </c>
      <c r="AE6" s="120" t="s">
        <v>37</v>
      </c>
      <c r="AF6" s="120" t="s">
        <v>38</v>
      </c>
      <c r="AG6" s="121" t="s">
        <v>39</v>
      </c>
      <c r="AH6" s="121" t="s">
        <v>40</v>
      </c>
      <c r="AI6" s="141" t="s">
        <v>41</v>
      </c>
      <c r="AJ6" s="122" t="s">
        <v>42</v>
      </c>
      <c r="AK6" s="122" t="s">
        <v>43</v>
      </c>
      <c r="AL6" s="142" t="s">
        <v>44</v>
      </c>
      <c r="AM6" s="140" t="s">
        <v>45</v>
      </c>
      <c r="AN6" s="135" t="s">
        <v>46</v>
      </c>
      <c r="AO6" s="121" t="s">
        <v>47</v>
      </c>
      <c r="AP6" s="121" t="s">
        <v>48</v>
      </c>
      <c r="AQ6" s="131" t="s">
        <v>49</v>
      </c>
    </row>
    <row r="7" spans="1:43" s="106" customFormat="1" ht="63.5" thickBot="1">
      <c r="A7" s="107" t="s">
        <v>50</v>
      </c>
      <c r="B7" s="143" t="s">
        <v>51</v>
      </c>
      <c r="C7" s="143" t="s">
        <v>52</v>
      </c>
      <c r="D7" s="143" t="s">
        <v>53</v>
      </c>
      <c r="E7" s="144" t="s">
        <v>54</v>
      </c>
      <c r="F7" s="143" t="s">
        <v>55</v>
      </c>
      <c r="G7" s="143" t="s">
        <v>56</v>
      </c>
      <c r="H7" s="143" t="s">
        <v>57</v>
      </c>
      <c r="I7" s="143" t="s">
        <v>58</v>
      </c>
      <c r="J7" s="145" t="s">
        <v>59</v>
      </c>
      <c r="K7" s="109" t="s">
        <v>60</v>
      </c>
      <c r="L7" s="108" t="s">
        <v>61</v>
      </c>
      <c r="M7" s="108"/>
      <c r="N7" s="108" t="s">
        <v>62</v>
      </c>
      <c r="O7" s="108"/>
      <c r="P7" s="108" t="s">
        <v>63</v>
      </c>
      <c r="Q7" s="108"/>
      <c r="R7" s="108"/>
      <c r="S7" s="110" t="s">
        <v>64</v>
      </c>
      <c r="T7" s="111" t="s">
        <v>65</v>
      </c>
      <c r="U7" s="112" t="s">
        <v>66</v>
      </c>
      <c r="V7" s="113" t="s">
        <v>67</v>
      </c>
      <c r="W7" s="113" t="s">
        <v>68</v>
      </c>
      <c r="X7" s="113" t="s">
        <v>69</v>
      </c>
      <c r="Y7" s="113" t="s">
        <v>70</v>
      </c>
      <c r="Z7" s="109" t="s">
        <v>71</v>
      </c>
      <c r="AA7" s="115" t="s">
        <v>72</v>
      </c>
      <c r="AB7" s="115" t="s">
        <v>73</v>
      </c>
      <c r="AC7" s="115" t="s">
        <v>74</v>
      </c>
      <c r="AD7" s="134" t="s">
        <v>75</v>
      </c>
      <c r="AE7" s="115" t="s">
        <v>76</v>
      </c>
      <c r="AF7" s="115" t="s">
        <v>77</v>
      </c>
      <c r="AG7" s="115" t="s">
        <v>78</v>
      </c>
      <c r="AH7" s="116" t="s">
        <v>79</v>
      </c>
      <c r="AI7" s="112" t="s">
        <v>80</v>
      </c>
      <c r="AJ7" s="113" t="s">
        <v>80</v>
      </c>
      <c r="AK7" s="113" t="s">
        <v>80</v>
      </c>
      <c r="AL7" s="114" t="s">
        <v>80</v>
      </c>
      <c r="AM7" s="109" t="s">
        <v>81</v>
      </c>
      <c r="AN7" s="134" t="s">
        <v>82</v>
      </c>
      <c r="AO7" s="115" t="s">
        <v>83</v>
      </c>
      <c r="AP7" s="115" t="s">
        <v>84</v>
      </c>
      <c r="AQ7" s="111" t="s">
        <v>85</v>
      </c>
    </row>
    <row r="8" spans="1:43" ht="65">
      <c r="A8" s="67">
        <v>1</v>
      </c>
      <c r="B8" s="200" t="s">
        <v>86</v>
      </c>
      <c r="C8" s="204" t="s">
        <v>87</v>
      </c>
      <c r="D8" s="297" t="s">
        <v>88</v>
      </c>
      <c r="E8" s="229" t="s">
        <v>89</v>
      </c>
      <c r="F8" s="204" t="s">
        <v>90</v>
      </c>
      <c r="G8" s="204" t="s">
        <v>91</v>
      </c>
      <c r="H8" s="227" t="s">
        <v>92</v>
      </c>
      <c r="I8" s="227" t="s">
        <v>92</v>
      </c>
      <c r="J8" s="230" t="s">
        <v>93</v>
      </c>
      <c r="K8" s="207" t="s">
        <v>94</v>
      </c>
      <c r="L8" s="62" t="s">
        <v>95</v>
      </c>
      <c r="M8" s="63">
        <f>IFERROR(VLOOKUP(L8,'Listas Activos'!$B$24:$C$28,2,0),0)</f>
        <v>5</v>
      </c>
      <c r="N8" s="204" t="s">
        <v>96</v>
      </c>
      <c r="O8" s="63">
        <f>IFERROR(VLOOKUP(N8,'Listas Activos'!$B$31:$C$35,2,0),0)</f>
        <v>5</v>
      </c>
      <c r="P8" s="204" t="s">
        <v>96</v>
      </c>
      <c r="Q8" s="63">
        <f>IFERROR(VLOOKUP(P8,'Listas Activos'!$B$38:$C$42,2,0),0)</f>
        <v>5</v>
      </c>
      <c r="R8" s="63">
        <f t="shared" ref="R8:R14" si="0">IF(AND(M8&gt;0,O8&gt;0,Q8&gt;0,U8="Si"),5,IF(OR(M8=0,O8=0,Q8=0),0,IF(AND(M8=1,O8=1,Q8=1),1,(IF(OR(AND(M8=5,O8=5),AND(O8=5,Q8=5),AND(M8=5,Q8=5),AND(M8=5,O8=5,Q8=5)),5,3)))))</f>
        <v>5</v>
      </c>
      <c r="S8" s="93" t="str">
        <f>IFERROR(VLOOKUP(R8,'Listas Activos'!$B$4:$C$7,2,0),"-")</f>
        <v>Alto</v>
      </c>
      <c r="T8" s="237"/>
      <c r="U8" s="238" t="s">
        <v>97</v>
      </c>
      <c r="V8" s="201" t="s">
        <v>97</v>
      </c>
      <c r="W8" s="201" t="s">
        <v>97</v>
      </c>
      <c r="X8" s="201" t="s">
        <v>97</v>
      </c>
      <c r="Y8" s="201" t="s">
        <v>97</v>
      </c>
      <c r="Z8" s="238" t="s">
        <v>98</v>
      </c>
      <c r="AA8" s="201" t="s">
        <v>99</v>
      </c>
      <c r="AB8" s="201" t="s">
        <v>100</v>
      </c>
      <c r="AC8" s="201" t="s">
        <v>101</v>
      </c>
      <c r="AD8" s="239">
        <v>42005</v>
      </c>
      <c r="AE8" s="201" t="s">
        <v>102</v>
      </c>
      <c r="AF8" s="240" t="s">
        <v>103</v>
      </c>
      <c r="AG8" s="201" t="s">
        <v>104</v>
      </c>
      <c r="AH8" s="245" t="s">
        <v>105</v>
      </c>
      <c r="AI8" s="94" t="str">
        <f>IF(ISERROR(VLOOKUP(AG8,'Listas Ley Transparencia'!$H$3:$M$17,2,0)),"",VLOOKUP(AG8,'Listas Ley Transparencia'!$H$3:$M$17,2,0))</f>
        <v>Información exceptuada por daño de derechos a personas naturales o jurídicas. Articulo 18 Ley 1712 de 2014</v>
      </c>
      <c r="AJ8" s="243" t="str">
        <f>IF(ISERROR(VLOOKUP(AG8,'Listas Ley Transparencia'!$H$3:$M$17,3,0)),"",VLOOKUP(AG8,'Listas Ley Transparencia'!$H$3:$M$17,3,0))</f>
        <v>El derecho de toda persona a la intimidad, bajo las limitaciones propias que impone la condición de servidor publico, en concordancia con lo estipulado</v>
      </c>
      <c r="AK8" s="243" t="str">
        <f>IF(ISERROR(VLOOKUP(AG8,'Listas Ley Transparencia'!$H$3:$M$17,4,0)),"",VLOOKUP(AG8,'Listas Ley Transparencia'!$H$3:$M$17,4,0))</f>
        <v>Publica Clasificada</v>
      </c>
      <c r="AL8" s="244" t="str">
        <f>IF(ISERROR(VLOOKUP(AG8,'Listas Ley Transparencia'!$H$3:$M$17,6,0)),"",VLOOKUP(AG8,'Listas Ley Transparencia'!$H$3:$M$17,6,0))</f>
        <v>Ilimitada</v>
      </c>
      <c r="AM8" s="238" t="s">
        <v>106</v>
      </c>
      <c r="AN8" s="239">
        <v>45945</v>
      </c>
      <c r="AO8" s="201" t="s">
        <v>107</v>
      </c>
      <c r="AP8" s="201" t="s">
        <v>108</v>
      </c>
      <c r="AQ8" s="245" t="s">
        <v>109</v>
      </c>
    </row>
    <row r="9" spans="1:43" ht="26">
      <c r="A9" s="67">
        <v>2</v>
      </c>
      <c r="B9" s="200" t="s">
        <v>86</v>
      </c>
      <c r="C9" s="204" t="s">
        <v>87</v>
      </c>
      <c r="D9" s="298" t="s">
        <v>110</v>
      </c>
      <c r="E9" s="226" t="s">
        <v>111</v>
      </c>
      <c r="F9" s="201" t="s">
        <v>90</v>
      </c>
      <c r="G9" s="201" t="s">
        <v>91</v>
      </c>
      <c r="H9" s="202" t="s">
        <v>112</v>
      </c>
      <c r="I9" s="202" t="s">
        <v>112</v>
      </c>
      <c r="J9" s="203" t="s">
        <v>113</v>
      </c>
      <c r="K9" s="207" t="s">
        <v>114</v>
      </c>
      <c r="L9" s="62" t="s">
        <v>95</v>
      </c>
      <c r="M9" s="63">
        <f>IFERROR(VLOOKUP(L9,'Listas Activos'!$B$24:$C$28,2,0),0)</f>
        <v>5</v>
      </c>
      <c r="N9" s="234" t="s">
        <v>96</v>
      </c>
      <c r="O9" s="63">
        <f>IFERROR(VLOOKUP(N9,'Listas Activos'!$B$31:$C$35,2,0),0)</f>
        <v>5</v>
      </c>
      <c r="P9" s="204" t="s">
        <v>115</v>
      </c>
      <c r="Q9" s="63">
        <f>IFERROR(VLOOKUP(P9,'Listas Activos'!$B$38:$C$42,2,0),0)</f>
        <v>3</v>
      </c>
      <c r="R9" s="63">
        <f t="shared" si="0"/>
        <v>5</v>
      </c>
      <c r="S9" s="93" t="str">
        <f>IFERROR(VLOOKUP(R9,'Listas Activos'!$B$4:$C$7,2,0),"-")</f>
        <v>Alto</v>
      </c>
      <c r="T9" s="237"/>
      <c r="U9" s="238" t="s">
        <v>97</v>
      </c>
      <c r="V9" s="201" t="s">
        <v>116</v>
      </c>
      <c r="W9" s="201" t="s">
        <v>116</v>
      </c>
      <c r="X9" s="201" t="s">
        <v>97</v>
      </c>
      <c r="Y9" s="201" t="s">
        <v>116</v>
      </c>
      <c r="Z9" s="238"/>
      <c r="AA9" s="201"/>
      <c r="AB9" s="201"/>
      <c r="AC9" s="201"/>
      <c r="AD9" s="239"/>
      <c r="AE9" s="201"/>
      <c r="AF9" s="240"/>
      <c r="AG9" s="201"/>
      <c r="AH9" s="245"/>
      <c r="AI9" s="94"/>
      <c r="AJ9" s="243"/>
      <c r="AK9" s="243"/>
      <c r="AL9" s="244"/>
      <c r="AM9" s="238"/>
      <c r="AN9" s="239"/>
      <c r="AO9" s="201"/>
      <c r="AP9" s="201"/>
      <c r="AQ9" s="249"/>
    </row>
    <row r="10" spans="1:43" ht="26">
      <c r="A10" s="67">
        <v>3</v>
      </c>
      <c r="B10" s="200" t="s">
        <v>86</v>
      </c>
      <c r="C10" s="204" t="s">
        <v>87</v>
      </c>
      <c r="D10" s="271" t="s">
        <v>117</v>
      </c>
      <c r="E10" s="228" t="s">
        <v>118</v>
      </c>
      <c r="F10" s="201" t="s">
        <v>90</v>
      </c>
      <c r="G10" s="201" t="s">
        <v>91</v>
      </c>
      <c r="H10" s="202" t="s">
        <v>112</v>
      </c>
      <c r="I10" s="202" t="s">
        <v>112</v>
      </c>
      <c r="J10" s="203" t="s">
        <v>113</v>
      </c>
      <c r="K10" s="207" t="s">
        <v>114</v>
      </c>
      <c r="L10" s="62" t="s">
        <v>95</v>
      </c>
      <c r="M10" s="63">
        <f>IFERROR(VLOOKUP(L10,'Listas Activos'!$B$24:$C$28,2,0),0)</f>
        <v>5</v>
      </c>
      <c r="N10" s="204" t="s">
        <v>96</v>
      </c>
      <c r="O10" s="63">
        <f>IFERROR(VLOOKUP(N10,'Listas Activos'!$B$31:$C$35,2,0),0)</f>
        <v>5</v>
      </c>
      <c r="P10" s="201" t="s">
        <v>96</v>
      </c>
      <c r="Q10" s="63">
        <f>IFERROR(VLOOKUP(P10,'Listas Activos'!$B$38:$C$42,2,0),0)</f>
        <v>5</v>
      </c>
      <c r="R10" s="63">
        <f t="shared" si="0"/>
        <v>5</v>
      </c>
      <c r="S10" s="93" t="str">
        <f>IFERROR(VLOOKUP(R10,'Listas Activos'!$B$4:$C$7,2,0),"-")</f>
        <v>Alto</v>
      </c>
      <c r="T10" s="237"/>
      <c r="U10" s="238" t="s">
        <v>97</v>
      </c>
      <c r="V10" s="201" t="s">
        <v>116</v>
      </c>
      <c r="W10" s="201" t="s">
        <v>116</v>
      </c>
      <c r="X10" s="201" t="s">
        <v>97</v>
      </c>
      <c r="Y10" s="201" t="s">
        <v>116</v>
      </c>
      <c r="Z10" s="238"/>
      <c r="AA10" s="201"/>
      <c r="AB10" s="201"/>
      <c r="AC10" s="201"/>
      <c r="AD10" s="239"/>
      <c r="AE10" s="201"/>
      <c r="AF10" s="240"/>
      <c r="AG10" s="206"/>
      <c r="AH10" s="245"/>
      <c r="AI10" s="94"/>
      <c r="AJ10" s="243"/>
      <c r="AK10" s="243"/>
      <c r="AL10" s="244"/>
      <c r="AM10" s="238"/>
      <c r="AN10" s="239"/>
      <c r="AO10" s="201"/>
      <c r="AP10" s="201"/>
      <c r="AQ10" s="249"/>
    </row>
    <row r="11" spans="1:43" ht="26">
      <c r="A11" s="67">
        <v>4</v>
      </c>
      <c r="B11" s="200" t="s">
        <v>86</v>
      </c>
      <c r="C11" s="204" t="s">
        <v>87</v>
      </c>
      <c r="D11" s="201" t="s">
        <v>119</v>
      </c>
      <c r="E11" s="228" t="s">
        <v>120</v>
      </c>
      <c r="F11" s="201" t="s">
        <v>90</v>
      </c>
      <c r="G11" s="201" t="s">
        <v>91</v>
      </c>
      <c r="H11" s="202" t="s">
        <v>112</v>
      </c>
      <c r="I11" s="202" t="s">
        <v>112</v>
      </c>
      <c r="J11" s="203" t="s">
        <v>113</v>
      </c>
      <c r="K11" s="207" t="s">
        <v>114</v>
      </c>
      <c r="L11" s="62" t="s">
        <v>95</v>
      </c>
      <c r="M11" s="63">
        <f>IFERROR(VLOOKUP(L11,'Listas Activos'!$B$24:$C$28,2,0),0)</f>
        <v>5</v>
      </c>
      <c r="N11" s="204" t="s">
        <v>96</v>
      </c>
      <c r="O11" s="63">
        <f>IFERROR(VLOOKUP(N11,'Listas Activos'!$B$31:$C$35,2,0),0)</f>
        <v>5</v>
      </c>
      <c r="P11" s="201" t="s">
        <v>96</v>
      </c>
      <c r="Q11" s="63">
        <f>IFERROR(VLOOKUP(P11,'Listas Activos'!$B$38:$C$42,2,0),0)</f>
        <v>5</v>
      </c>
      <c r="R11" s="63">
        <f t="shared" si="0"/>
        <v>5</v>
      </c>
      <c r="S11" s="93" t="str">
        <f>IFERROR(VLOOKUP(R11,'Listas Activos'!$B$4:$C$7,2,0),"-")</f>
        <v>Alto</v>
      </c>
      <c r="T11" s="237"/>
      <c r="U11" s="238" t="s">
        <v>97</v>
      </c>
      <c r="V11" s="201" t="s">
        <v>116</v>
      </c>
      <c r="W11" s="201" t="s">
        <v>116</v>
      </c>
      <c r="X11" s="201" t="s">
        <v>97</v>
      </c>
      <c r="Y11" s="201" t="s">
        <v>116</v>
      </c>
      <c r="Z11" s="238"/>
      <c r="AA11" s="201"/>
      <c r="AB11" s="201"/>
      <c r="AC11" s="201"/>
      <c r="AD11" s="239"/>
      <c r="AE11" s="201"/>
      <c r="AF11" s="240"/>
      <c r="AG11" s="206"/>
      <c r="AH11" s="245"/>
      <c r="AI11" s="94"/>
      <c r="AJ11" s="243"/>
      <c r="AK11" s="243"/>
      <c r="AL11" s="244"/>
      <c r="AM11" s="238"/>
      <c r="AN11" s="239"/>
      <c r="AO11" s="201"/>
      <c r="AP11" s="201"/>
      <c r="AQ11" s="250"/>
    </row>
    <row r="12" spans="1:43" ht="26">
      <c r="A12" s="67">
        <v>5</v>
      </c>
      <c r="B12" s="200" t="s">
        <v>86</v>
      </c>
      <c r="C12" s="204" t="s">
        <v>87</v>
      </c>
      <c r="D12" s="204" t="s">
        <v>121</v>
      </c>
      <c r="E12" s="226" t="s">
        <v>122</v>
      </c>
      <c r="F12" s="201" t="s">
        <v>90</v>
      </c>
      <c r="G12" s="201" t="s">
        <v>91</v>
      </c>
      <c r="H12" s="202" t="s">
        <v>112</v>
      </c>
      <c r="I12" s="202" t="s">
        <v>112</v>
      </c>
      <c r="J12" s="203" t="s">
        <v>113</v>
      </c>
      <c r="K12" s="207" t="s">
        <v>114</v>
      </c>
      <c r="L12" s="62" t="s">
        <v>95</v>
      </c>
      <c r="M12" s="63">
        <f>IFERROR(VLOOKUP(L12,'Listas Activos'!$B$24:$C$28,2,0),0)</f>
        <v>5</v>
      </c>
      <c r="N12" s="204" t="s">
        <v>96</v>
      </c>
      <c r="O12" s="63">
        <f>IFERROR(VLOOKUP(N12,'Listas Activos'!$B$31:$C$35,2,0),0)</f>
        <v>5</v>
      </c>
      <c r="P12" s="201" t="s">
        <v>96</v>
      </c>
      <c r="Q12" s="63">
        <f>IFERROR(VLOOKUP(P12,'Listas Activos'!$B$38:$C$42,2,0),0)</f>
        <v>5</v>
      </c>
      <c r="R12" s="63">
        <f t="shared" si="0"/>
        <v>5</v>
      </c>
      <c r="S12" s="93" t="str">
        <f>IFERROR(VLOOKUP(R12,'Listas Activos'!$B$4:$C$7,2,0),"-")</f>
        <v>Alto</v>
      </c>
      <c r="T12" s="237"/>
      <c r="U12" s="238" t="s">
        <v>97</v>
      </c>
      <c r="V12" s="201" t="s">
        <v>116</v>
      </c>
      <c r="W12" s="201" t="s">
        <v>116</v>
      </c>
      <c r="X12" s="201" t="s">
        <v>97</v>
      </c>
      <c r="Y12" s="201" t="s">
        <v>116</v>
      </c>
      <c r="Z12" s="238"/>
      <c r="AA12" s="201"/>
      <c r="AB12" s="201"/>
      <c r="AC12" s="201"/>
      <c r="AD12" s="239"/>
      <c r="AE12" s="201"/>
      <c r="AF12" s="240"/>
      <c r="AG12" s="201"/>
      <c r="AH12" s="245"/>
      <c r="AI12" s="94"/>
      <c r="AJ12" s="243"/>
      <c r="AK12" s="243"/>
      <c r="AL12" s="244"/>
      <c r="AM12" s="238"/>
      <c r="AN12" s="239"/>
      <c r="AO12" s="201"/>
      <c r="AP12" s="201"/>
      <c r="AQ12" s="249"/>
    </row>
    <row r="13" spans="1:43" ht="26">
      <c r="A13" s="67">
        <v>6</v>
      </c>
      <c r="B13" s="200" t="s">
        <v>86</v>
      </c>
      <c r="C13" s="204" t="s">
        <v>87</v>
      </c>
      <c r="D13" s="204" t="s">
        <v>123</v>
      </c>
      <c r="E13" s="226" t="s">
        <v>124</v>
      </c>
      <c r="F13" s="201" t="s">
        <v>90</v>
      </c>
      <c r="G13" s="201" t="s">
        <v>91</v>
      </c>
      <c r="H13" s="202" t="s">
        <v>112</v>
      </c>
      <c r="I13" s="202" t="s">
        <v>112</v>
      </c>
      <c r="J13" s="203" t="s">
        <v>113</v>
      </c>
      <c r="K13" s="207" t="s">
        <v>114</v>
      </c>
      <c r="L13" s="62" t="s">
        <v>125</v>
      </c>
      <c r="M13" s="63">
        <f>IFERROR(VLOOKUP(L13,'Listas Activos'!$B$24:$C$28,2,0),0)</f>
        <v>3</v>
      </c>
      <c r="N13" s="204" t="s">
        <v>115</v>
      </c>
      <c r="O13" s="63">
        <f>IFERROR(VLOOKUP(N13,'Listas Activos'!$B$31:$C$35,2,0),0)</f>
        <v>3</v>
      </c>
      <c r="P13" s="201" t="s">
        <v>126</v>
      </c>
      <c r="Q13" s="63">
        <f>IFERROR(VLOOKUP(P13,'Listas Activos'!$B$38:$C$42,2,0),0)</f>
        <v>1</v>
      </c>
      <c r="R13" s="63">
        <f t="shared" si="0"/>
        <v>3</v>
      </c>
      <c r="S13" s="93" t="str">
        <f>IFERROR(VLOOKUP(R13,'Listas Activos'!$B$4:$C$7,2,0),"-")</f>
        <v>Medio</v>
      </c>
      <c r="T13" s="237"/>
      <c r="U13" s="238" t="s">
        <v>116</v>
      </c>
      <c r="V13" s="201"/>
      <c r="W13" s="201"/>
      <c r="X13" s="201"/>
      <c r="Y13" s="201"/>
      <c r="Z13" s="238"/>
      <c r="AA13" s="201"/>
      <c r="AB13" s="201"/>
      <c r="AC13" s="201"/>
      <c r="AD13" s="239"/>
      <c r="AE13" s="201"/>
      <c r="AF13" s="240"/>
      <c r="AG13" s="201"/>
      <c r="AH13" s="245"/>
      <c r="AI13" s="94"/>
      <c r="AJ13" s="243"/>
      <c r="AK13" s="243"/>
      <c r="AL13" s="244"/>
      <c r="AM13" s="238"/>
      <c r="AN13" s="239"/>
      <c r="AO13" s="201"/>
      <c r="AP13" s="201"/>
      <c r="AQ13" s="250"/>
    </row>
    <row r="14" spans="1:43" ht="26">
      <c r="A14" s="67">
        <v>7</v>
      </c>
      <c r="B14" s="200" t="s">
        <v>86</v>
      </c>
      <c r="C14" s="204" t="s">
        <v>87</v>
      </c>
      <c r="D14" s="201" t="s">
        <v>127</v>
      </c>
      <c r="E14" s="228" t="s">
        <v>128</v>
      </c>
      <c r="F14" s="201" t="s">
        <v>90</v>
      </c>
      <c r="G14" s="201" t="s">
        <v>91</v>
      </c>
      <c r="H14" s="202" t="s">
        <v>112</v>
      </c>
      <c r="I14" s="202" t="s">
        <v>112</v>
      </c>
      <c r="J14" s="203" t="s">
        <v>113</v>
      </c>
      <c r="K14" s="207" t="s">
        <v>114</v>
      </c>
      <c r="L14" s="62" t="s">
        <v>125</v>
      </c>
      <c r="M14" s="63">
        <f>IFERROR(VLOOKUP(L14,'Listas Activos'!$B$24:$C$28,2,0),0)</f>
        <v>3</v>
      </c>
      <c r="N14" s="204" t="s">
        <v>96</v>
      </c>
      <c r="O14" s="63">
        <f>IFERROR(VLOOKUP(N14,'Listas Activos'!$B$31:$C$35,2,0),0)</f>
        <v>5</v>
      </c>
      <c r="P14" s="201" t="s">
        <v>96</v>
      </c>
      <c r="Q14" s="63">
        <f>IFERROR(VLOOKUP(P14,'Listas Activos'!$B$38:$C$42,2,0),0)</f>
        <v>5</v>
      </c>
      <c r="R14" s="63">
        <f t="shared" si="0"/>
        <v>5</v>
      </c>
      <c r="S14" s="93" t="str">
        <f>IFERROR(VLOOKUP(R14,'Listas Activos'!$B$4:$C$7,2,0),"-")</f>
        <v>Alto</v>
      </c>
      <c r="T14" s="237"/>
      <c r="U14" s="238" t="s">
        <v>116</v>
      </c>
      <c r="V14" s="201"/>
      <c r="W14" s="201"/>
      <c r="X14" s="201"/>
      <c r="Y14" s="201"/>
      <c r="Z14" s="238"/>
      <c r="AA14" s="201"/>
      <c r="AB14" s="201"/>
      <c r="AC14" s="201"/>
      <c r="AD14" s="239"/>
      <c r="AE14" s="201"/>
      <c r="AF14" s="240"/>
      <c r="AG14" s="201"/>
      <c r="AH14" s="245"/>
      <c r="AI14" s="94"/>
      <c r="AJ14" s="243"/>
      <c r="AK14" s="243"/>
      <c r="AL14" s="244"/>
      <c r="AM14" s="238"/>
      <c r="AN14" s="239"/>
      <c r="AO14" s="201"/>
      <c r="AP14" s="201"/>
      <c r="AQ14" s="249"/>
    </row>
    <row r="15" spans="1:43" ht="26">
      <c r="A15" s="67">
        <v>8</v>
      </c>
      <c r="B15" s="200" t="s">
        <v>86</v>
      </c>
      <c r="C15" s="204" t="s">
        <v>87</v>
      </c>
      <c r="D15" s="201" t="s">
        <v>129</v>
      </c>
      <c r="E15" s="228" t="s">
        <v>130</v>
      </c>
      <c r="F15" s="201" t="s">
        <v>90</v>
      </c>
      <c r="G15" s="201" t="s">
        <v>91</v>
      </c>
      <c r="H15" s="202" t="s">
        <v>112</v>
      </c>
      <c r="I15" s="202" t="s">
        <v>112</v>
      </c>
      <c r="J15" s="203" t="s">
        <v>113</v>
      </c>
      <c r="K15" s="207" t="s">
        <v>114</v>
      </c>
      <c r="L15" s="62" t="s">
        <v>125</v>
      </c>
      <c r="M15" s="63">
        <f>IFERROR(VLOOKUP(L15,'Listas Activos'!$B$24:$C$28,2,0),0)</f>
        <v>3</v>
      </c>
      <c r="N15" s="201" t="s">
        <v>96</v>
      </c>
      <c r="O15" s="63">
        <f>IFERROR(VLOOKUP(N15,'Listas Activos'!$B$31:$C$35,2,0),0)</f>
        <v>5</v>
      </c>
      <c r="P15" s="201" t="s">
        <v>96</v>
      </c>
      <c r="Q15" s="63">
        <f>IFERROR(VLOOKUP(P15,'Listas Activos'!$B$38:$C$42,2,0),0)</f>
        <v>5</v>
      </c>
      <c r="R15" s="63">
        <f t="shared" ref="R15:R29" si="1">IF(AND(M15&gt;0,O15&gt;0,Q15&gt;0,U15="Si"),5,IF(OR(M15=0,O15=0,Q15=0),0,IF(AND(M15=1,O15=1,Q15=1),1,(IF(OR(AND(M15=5,O15=5),AND(O15=5,Q15=5),AND(M15=5,Q15=5),AND(M15=5,O15=5,Q15=5)),5,3)))))</f>
        <v>5</v>
      </c>
      <c r="S15" s="93" t="str">
        <f>IFERROR(VLOOKUP(R15,'Listas Activos'!$B$4:$C$7,2,0),"-")</f>
        <v>Alto</v>
      </c>
      <c r="T15" s="237"/>
      <c r="U15" s="238" t="s">
        <v>116</v>
      </c>
      <c r="V15" s="201"/>
      <c r="W15" s="201"/>
      <c r="X15" s="201"/>
      <c r="Y15" s="201"/>
      <c r="Z15" s="238"/>
      <c r="AA15" s="201"/>
      <c r="AB15" s="201"/>
      <c r="AC15" s="201"/>
      <c r="AD15" s="239"/>
      <c r="AE15" s="201"/>
      <c r="AF15" s="240"/>
      <c r="AG15" s="201"/>
      <c r="AH15" s="245"/>
      <c r="AI15" s="94"/>
      <c r="AJ15" s="243"/>
      <c r="AK15" s="243"/>
      <c r="AL15" s="244"/>
      <c r="AM15" s="238"/>
      <c r="AN15" s="239"/>
      <c r="AO15" s="201"/>
      <c r="AP15" s="201"/>
      <c r="AQ15" s="432"/>
    </row>
    <row r="16" spans="1:43" ht="26">
      <c r="A16" s="67">
        <v>9</v>
      </c>
      <c r="B16" s="200" t="s">
        <v>86</v>
      </c>
      <c r="C16" s="204" t="s">
        <v>87</v>
      </c>
      <c r="D16" s="201" t="s">
        <v>131</v>
      </c>
      <c r="E16" s="228" t="s">
        <v>132</v>
      </c>
      <c r="F16" s="201" t="s">
        <v>90</v>
      </c>
      <c r="G16" s="201" t="s">
        <v>91</v>
      </c>
      <c r="H16" s="202" t="s">
        <v>112</v>
      </c>
      <c r="I16" s="202" t="s">
        <v>112</v>
      </c>
      <c r="J16" s="203" t="s">
        <v>113</v>
      </c>
      <c r="K16" s="207" t="s">
        <v>114</v>
      </c>
      <c r="L16" s="62" t="s">
        <v>125</v>
      </c>
      <c r="M16" s="63">
        <f>IFERROR(VLOOKUP(L16,'Listas Activos'!$B$24:$C$28,2,0),0)</f>
        <v>3</v>
      </c>
      <c r="N16" s="201" t="s">
        <v>96</v>
      </c>
      <c r="O16" s="63">
        <f>IFERROR(VLOOKUP(N16,'Listas Activos'!$B$31:$C$35,2,0),0)</f>
        <v>5</v>
      </c>
      <c r="P16" s="201" t="s">
        <v>115</v>
      </c>
      <c r="Q16" s="63">
        <f>IFERROR(VLOOKUP(P16,'Listas Activos'!$B$38:$C$42,2,0),0)</f>
        <v>3</v>
      </c>
      <c r="R16" s="63">
        <f t="shared" si="1"/>
        <v>3</v>
      </c>
      <c r="S16" s="93" t="str">
        <f>IFERROR(VLOOKUP(R16,'Listas Activos'!$B$4:$C$7,2,0),"-")</f>
        <v>Medio</v>
      </c>
      <c r="T16" s="237"/>
      <c r="U16" s="238" t="s">
        <v>116</v>
      </c>
      <c r="V16" s="201"/>
      <c r="W16" s="201"/>
      <c r="X16" s="201"/>
      <c r="Y16" s="201"/>
      <c r="Z16" s="238"/>
      <c r="AA16" s="201"/>
      <c r="AB16" s="201"/>
      <c r="AC16" s="201"/>
      <c r="AD16" s="239"/>
      <c r="AE16" s="201"/>
      <c r="AF16" s="240"/>
      <c r="AG16" s="201"/>
      <c r="AH16" s="245"/>
      <c r="AI16" s="94"/>
      <c r="AJ16" s="243"/>
      <c r="AK16" s="243"/>
      <c r="AL16" s="244"/>
      <c r="AM16" s="238"/>
      <c r="AN16" s="239"/>
      <c r="AO16" s="201"/>
      <c r="AP16" s="201"/>
      <c r="AQ16" s="432"/>
    </row>
    <row r="17" spans="1:43" ht="26">
      <c r="A17" s="67">
        <v>10</v>
      </c>
      <c r="B17" s="200" t="s">
        <v>86</v>
      </c>
      <c r="C17" s="204" t="s">
        <v>87</v>
      </c>
      <c r="D17" s="272" t="s">
        <v>133</v>
      </c>
      <c r="E17" s="231" t="s">
        <v>134</v>
      </c>
      <c r="F17" s="201" t="s">
        <v>90</v>
      </c>
      <c r="G17" s="201" t="s">
        <v>91</v>
      </c>
      <c r="H17" s="202" t="s">
        <v>112</v>
      </c>
      <c r="I17" s="202" t="s">
        <v>112</v>
      </c>
      <c r="J17" s="203" t="s">
        <v>113</v>
      </c>
      <c r="K17" s="207" t="s">
        <v>114</v>
      </c>
      <c r="L17" s="62" t="s">
        <v>125</v>
      </c>
      <c r="M17" s="63">
        <f>IFERROR(VLOOKUP(L17,'Listas Activos'!$B$24:$C$28,2,0),0)</f>
        <v>3</v>
      </c>
      <c r="N17" s="201" t="s">
        <v>115</v>
      </c>
      <c r="O17" s="63">
        <f>IFERROR(VLOOKUP(N17,'Listas Activos'!$B$31:$C$35,2,0),0)</f>
        <v>3</v>
      </c>
      <c r="P17" s="201" t="s">
        <v>115</v>
      </c>
      <c r="Q17" s="63">
        <f>IFERROR(VLOOKUP(P17,'Listas Activos'!$B$38:$C$42,2,0),0)</f>
        <v>3</v>
      </c>
      <c r="R17" s="63">
        <f t="shared" si="1"/>
        <v>3</v>
      </c>
      <c r="S17" s="93" t="str">
        <f>IFERROR(VLOOKUP(R17,'Listas Activos'!$B$4:$C$7,2,0),"-")</f>
        <v>Medio</v>
      </c>
      <c r="T17" s="237"/>
      <c r="U17" s="238" t="s">
        <v>116</v>
      </c>
      <c r="V17" s="201"/>
      <c r="W17" s="201"/>
      <c r="X17" s="201"/>
      <c r="Y17" s="201"/>
      <c r="Z17" s="238"/>
      <c r="AA17" s="201"/>
      <c r="AB17" s="201"/>
      <c r="AC17" s="201"/>
      <c r="AD17" s="239"/>
      <c r="AE17" s="201"/>
      <c r="AF17" s="241"/>
      <c r="AG17" s="201"/>
      <c r="AH17" s="245"/>
      <c r="AI17" s="94"/>
      <c r="AJ17" s="243"/>
      <c r="AK17" s="243"/>
      <c r="AL17" s="244"/>
      <c r="AM17" s="238"/>
      <c r="AN17" s="239"/>
      <c r="AO17" s="201"/>
      <c r="AP17" s="201"/>
      <c r="AQ17" s="245"/>
    </row>
    <row r="18" spans="1:43" ht="26">
      <c r="A18" s="67">
        <v>11</v>
      </c>
      <c r="B18" s="200" t="s">
        <v>86</v>
      </c>
      <c r="C18" s="204" t="s">
        <v>87</v>
      </c>
      <c r="D18" s="231" t="s">
        <v>135</v>
      </c>
      <c r="E18" s="232" t="s">
        <v>136</v>
      </c>
      <c r="F18" s="201" t="s">
        <v>137</v>
      </c>
      <c r="G18" s="201" t="s">
        <v>91</v>
      </c>
      <c r="H18" s="202" t="s">
        <v>112</v>
      </c>
      <c r="I18" s="202" t="s">
        <v>112</v>
      </c>
      <c r="J18" s="203" t="s">
        <v>113</v>
      </c>
      <c r="K18" s="207" t="s">
        <v>114</v>
      </c>
      <c r="L18" s="62" t="s">
        <v>95</v>
      </c>
      <c r="M18" s="63">
        <f>IFERROR(VLOOKUP(L18,'Listas Activos'!$B$24:$C$28,2,0),0)</f>
        <v>5</v>
      </c>
      <c r="N18" s="201" t="s">
        <v>96</v>
      </c>
      <c r="O18" s="63">
        <f>IFERROR(VLOOKUP(N18,'Listas Activos'!$B$31:$C$35,2,0),0)</f>
        <v>5</v>
      </c>
      <c r="P18" s="201" t="s">
        <v>115</v>
      </c>
      <c r="Q18" s="63">
        <f>IFERROR(VLOOKUP(P18,'Listas Activos'!$B$38:$C$42,2,0),0)</f>
        <v>3</v>
      </c>
      <c r="R18" s="63">
        <f t="shared" si="1"/>
        <v>5</v>
      </c>
      <c r="S18" s="93" t="str">
        <f>IFERROR(VLOOKUP(R18,'Listas Activos'!$B$4:$C$7,2,0),"-")</f>
        <v>Alto</v>
      </c>
      <c r="T18" s="237"/>
      <c r="U18" s="238" t="s">
        <v>97</v>
      </c>
      <c r="V18" s="201" t="s">
        <v>116</v>
      </c>
      <c r="W18" s="201" t="s">
        <v>116</v>
      </c>
      <c r="X18" s="201" t="s">
        <v>97</v>
      </c>
      <c r="Y18" s="201" t="s">
        <v>97</v>
      </c>
      <c r="Z18" s="238"/>
      <c r="AA18" s="201"/>
      <c r="AB18" s="201"/>
      <c r="AC18" s="201"/>
      <c r="AD18" s="239"/>
      <c r="AE18" s="201"/>
      <c r="AF18" s="241"/>
      <c r="AG18" s="201"/>
      <c r="AH18" s="245"/>
      <c r="AI18" s="94"/>
      <c r="AJ18" s="243"/>
      <c r="AK18" s="243"/>
      <c r="AL18" s="244"/>
      <c r="AM18" s="238"/>
      <c r="AN18" s="239"/>
      <c r="AO18" s="201"/>
      <c r="AP18" s="201"/>
      <c r="AQ18" s="245"/>
    </row>
    <row r="19" spans="1:43" ht="26">
      <c r="A19" s="67">
        <v>12</v>
      </c>
      <c r="B19" s="200" t="s">
        <v>86</v>
      </c>
      <c r="C19" s="204" t="s">
        <v>87</v>
      </c>
      <c r="D19" s="201" t="s">
        <v>138</v>
      </c>
      <c r="E19" s="228" t="s">
        <v>139</v>
      </c>
      <c r="F19" s="201" t="s">
        <v>90</v>
      </c>
      <c r="G19" s="201" t="s">
        <v>91</v>
      </c>
      <c r="H19" s="202" t="s">
        <v>112</v>
      </c>
      <c r="I19" s="202" t="s">
        <v>112</v>
      </c>
      <c r="J19" s="203" t="s">
        <v>113</v>
      </c>
      <c r="K19" s="207" t="s">
        <v>114</v>
      </c>
      <c r="L19" s="62" t="s">
        <v>95</v>
      </c>
      <c r="M19" s="63">
        <f>IFERROR(VLOOKUP(L19,'Listas Activos'!$B$24:$C$28,2,0),0)</f>
        <v>5</v>
      </c>
      <c r="N19" s="201" t="s">
        <v>96</v>
      </c>
      <c r="O19" s="63">
        <f>IFERROR(VLOOKUP(N19,'Listas Activos'!$B$31:$C$35,2,0),0)</f>
        <v>5</v>
      </c>
      <c r="P19" s="201" t="s">
        <v>96</v>
      </c>
      <c r="Q19" s="63">
        <f>IFERROR(VLOOKUP(P19,'Listas Activos'!$B$38:$C$42,2,0),0)</f>
        <v>5</v>
      </c>
      <c r="R19" s="63">
        <f t="shared" si="1"/>
        <v>5</v>
      </c>
      <c r="S19" s="93" t="str">
        <f>IFERROR(VLOOKUP(R19,'Listas Activos'!$B$4:$C$7,2,0),"-")</f>
        <v>Alto</v>
      </c>
      <c r="T19" s="237"/>
      <c r="U19" s="238" t="s">
        <v>116</v>
      </c>
      <c r="V19" s="201"/>
      <c r="W19" s="201"/>
      <c r="X19" s="201"/>
      <c r="Y19" s="201"/>
      <c r="Z19" s="238"/>
      <c r="AA19" s="201"/>
      <c r="AB19" s="201"/>
      <c r="AC19" s="201"/>
      <c r="AD19" s="239"/>
      <c r="AE19" s="201"/>
      <c r="AF19" s="240"/>
      <c r="AG19" s="201"/>
      <c r="AH19" s="245"/>
      <c r="AI19" s="94"/>
      <c r="AJ19" s="243"/>
      <c r="AK19" s="243"/>
      <c r="AL19" s="244"/>
      <c r="AM19" s="238"/>
      <c r="AN19" s="239"/>
      <c r="AO19" s="201"/>
      <c r="AP19" s="201"/>
      <c r="AQ19" s="432"/>
    </row>
    <row r="20" spans="1:43" ht="26">
      <c r="A20" s="67">
        <v>13</v>
      </c>
      <c r="B20" s="200" t="s">
        <v>86</v>
      </c>
      <c r="C20" s="204" t="s">
        <v>87</v>
      </c>
      <c r="D20" s="201" t="s">
        <v>140</v>
      </c>
      <c r="E20" s="228" t="s">
        <v>141</v>
      </c>
      <c r="F20" s="201" t="s">
        <v>90</v>
      </c>
      <c r="G20" s="201" t="s">
        <v>142</v>
      </c>
      <c r="H20" s="202" t="s">
        <v>112</v>
      </c>
      <c r="I20" s="202" t="s">
        <v>112</v>
      </c>
      <c r="J20" s="203" t="s">
        <v>113</v>
      </c>
      <c r="K20" s="207" t="s">
        <v>114</v>
      </c>
      <c r="L20" s="62" t="s">
        <v>143</v>
      </c>
      <c r="M20" s="63">
        <f>IFERROR(VLOOKUP(L20,'Listas Activos'!$B$24:$C$28,2,0),0)</f>
        <v>1</v>
      </c>
      <c r="N20" s="201" t="s">
        <v>115</v>
      </c>
      <c r="O20" s="63">
        <f>IFERROR(VLOOKUP(N20,'Listas Activos'!$B$31:$C$35,2,0),0)</f>
        <v>3</v>
      </c>
      <c r="P20" s="201" t="s">
        <v>126</v>
      </c>
      <c r="Q20" s="63">
        <f>IFERROR(VLOOKUP(P20,'Listas Activos'!$B$38:$C$42,2,0),0)</f>
        <v>1</v>
      </c>
      <c r="R20" s="63">
        <f t="shared" ref="R20:R24" si="2">IF(AND(M20&gt;0,O20&gt;0,Q20&gt;0,U20="Si"),5,IF(OR(M20=0,O20=0,Q20=0),0,IF(AND(M20=1,O20=1,Q20=1),1,(IF(OR(AND(M20=5,O20=5),AND(O20=5,Q20=5),AND(M20=5,Q20=5),AND(M20=5,O20=5,Q20=5)),5,3)))))</f>
        <v>3</v>
      </c>
      <c r="S20" s="93" t="str">
        <f>IFERROR(VLOOKUP(R20,'Listas Activos'!$B$4:$C$7,2,0),"-")</f>
        <v>Medio</v>
      </c>
      <c r="T20" s="237"/>
      <c r="U20" s="238" t="s">
        <v>116</v>
      </c>
      <c r="V20" s="201"/>
      <c r="W20" s="201"/>
      <c r="X20" s="201"/>
      <c r="Y20" s="201"/>
      <c r="Z20" s="238"/>
      <c r="AA20" s="201"/>
      <c r="AB20" s="201"/>
      <c r="AC20" s="201"/>
      <c r="AD20" s="239"/>
      <c r="AE20" s="201"/>
      <c r="AF20" s="240"/>
      <c r="AG20" s="201"/>
      <c r="AH20" s="245"/>
      <c r="AI20" s="94"/>
      <c r="AJ20" s="243"/>
      <c r="AK20" s="243"/>
      <c r="AL20" s="244"/>
      <c r="AM20" s="238"/>
      <c r="AN20" s="239"/>
      <c r="AO20" s="201"/>
      <c r="AP20" s="201"/>
      <c r="AQ20" s="432"/>
    </row>
    <row r="21" spans="1:43" ht="26">
      <c r="A21" s="67">
        <v>14</v>
      </c>
      <c r="B21" s="200" t="s">
        <v>86</v>
      </c>
      <c r="C21" s="204" t="s">
        <v>87</v>
      </c>
      <c r="D21" s="201" t="s">
        <v>144</v>
      </c>
      <c r="E21" s="228" t="s">
        <v>145</v>
      </c>
      <c r="F21" s="201" t="s">
        <v>90</v>
      </c>
      <c r="G21" s="201" t="s">
        <v>91</v>
      </c>
      <c r="H21" s="202" t="s">
        <v>112</v>
      </c>
      <c r="I21" s="202" t="s">
        <v>112</v>
      </c>
      <c r="J21" s="203" t="s">
        <v>113</v>
      </c>
      <c r="K21" s="207" t="s">
        <v>114</v>
      </c>
      <c r="L21" s="62" t="s">
        <v>125</v>
      </c>
      <c r="M21" s="63">
        <f>IFERROR(VLOOKUP(L21,'Listas Activos'!$B$24:$C$28,2,0),0)</f>
        <v>3</v>
      </c>
      <c r="N21" s="201" t="s">
        <v>115</v>
      </c>
      <c r="O21" s="63">
        <f>IFERROR(VLOOKUP(N21,'Listas Activos'!$B$31:$C$35,2,0),0)</f>
        <v>3</v>
      </c>
      <c r="P21" s="201" t="s">
        <v>115</v>
      </c>
      <c r="Q21" s="63">
        <f>IFERROR(VLOOKUP(P21,'Listas Activos'!$B$38:$C$42,2,0),0)</f>
        <v>3</v>
      </c>
      <c r="R21" s="63">
        <f t="shared" si="2"/>
        <v>3</v>
      </c>
      <c r="S21" s="93" t="str">
        <f>IFERROR(VLOOKUP(R21,'Listas Activos'!$B$4:$C$7,2,0),"-")</f>
        <v>Medio</v>
      </c>
      <c r="T21" s="237"/>
      <c r="U21" s="238" t="s">
        <v>116</v>
      </c>
      <c r="V21" s="201"/>
      <c r="W21" s="201"/>
      <c r="X21" s="201"/>
      <c r="Y21" s="201"/>
      <c r="Z21" s="238"/>
      <c r="AA21" s="201"/>
      <c r="AB21" s="201"/>
      <c r="AC21" s="201"/>
      <c r="AD21" s="239"/>
      <c r="AE21" s="201"/>
      <c r="AF21" s="240"/>
      <c r="AG21" s="201"/>
      <c r="AH21" s="245"/>
      <c r="AI21" s="94"/>
      <c r="AJ21" s="243"/>
      <c r="AK21" s="243"/>
      <c r="AL21" s="244"/>
      <c r="AM21" s="238"/>
      <c r="AN21" s="239"/>
      <c r="AO21" s="201"/>
      <c r="AP21" s="201"/>
      <c r="AQ21" s="432"/>
    </row>
    <row r="22" spans="1:43" ht="26">
      <c r="A22" s="67">
        <v>15</v>
      </c>
      <c r="B22" s="200" t="s">
        <v>86</v>
      </c>
      <c r="C22" s="204" t="s">
        <v>87</v>
      </c>
      <c r="D22" s="201" t="s">
        <v>146</v>
      </c>
      <c r="E22" s="228" t="s">
        <v>147</v>
      </c>
      <c r="F22" s="201" t="s">
        <v>90</v>
      </c>
      <c r="G22" s="201" t="s">
        <v>148</v>
      </c>
      <c r="H22" s="202" t="s">
        <v>112</v>
      </c>
      <c r="I22" s="202" t="s">
        <v>112</v>
      </c>
      <c r="J22" s="203" t="s">
        <v>93</v>
      </c>
      <c r="K22" s="207" t="s">
        <v>114</v>
      </c>
      <c r="L22" s="62" t="s">
        <v>143</v>
      </c>
      <c r="M22" s="63">
        <f>IFERROR(VLOOKUP(L22,'Listas Activos'!$B$24:$C$28,2,0),0)</f>
        <v>1</v>
      </c>
      <c r="N22" s="201" t="s">
        <v>115</v>
      </c>
      <c r="O22" s="63">
        <f>IFERROR(VLOOKUP(N22,'Listas Activos'!$B$31:$C$35,2,0),0)</f>
        <v>3</v>
      </c>
      <c r="P22" s="201" t="s">
        <v>96</v>
      </c>
      <c r="Q22" s="63">
        <f>IFERROR(VLOOKUP(P22,'Listas Activos'!$B$38:$C$42,2,0),0)</f>
        <v>5</v>
      </c>
      <c r="R22" s="63">
        <f t="shared" si="2"/>
        <v>3</v>
      </c>
      <c r="S22" s="93" t="str">
        <f>IFERROR(VLOOKUP(R22,'Listas Activos'!$B$4:$C$7,2,0),"-")</f>
        <v>Medio</v>
      </c>
      <c r="T22" s="237"/>
      <c r="U22" s="238" t="s">
        <v>116</v>
      </c>
      <c r="V22" s="201"/>
      <c r="W22" s="201"/>
      <c r="X22" s="201"/>
      <c r="Y22" s="201"/>
      <c r="Z22" s="238"/>
      <c r="AA22" s="201"/>
      <c r="AB22" s="201"/>
      <c r="AC22" s="201"/>
      <c r="AD22" s="239"/>
      <c r="AE22" s="201"/>
      <c r="AF22" s="240"/>
      <c r="AG22" s="201"/>
      <c r="AH22" s="245"/>
      <c r="AI22" s="94"/>
      <c r="AJ22" s="243"/>
      <c r="AK22" s="243"/>
      <c r="AL22" s="244"/>
      <c r="AM22" s="238"/>
      <c r="AN22" s="239"/>
      <c r="AO22" s="201"/>
      <c r="AP22" s="201"/>
      <c r="AQ22" s="432"/>
    </row>
    <row r="23" spans="1:43" ht="26">
      <c r="A23" s="67">
        <v>16</v>
      </c>
      <c r="B23" s="200" t="s">
        <v>86</v>
      </c>
      <c r="C23" s="204" t="s">
        <v>87</v>
      </c>
      <c r="D23" s="201" t="s">
        <v>149</v>
      </c>
      <c r="E23" s="228" t="s">
        <v>150</v>
      </c>
      <c r="F23" s="201" t="s">
        <v>137</v>
      </c>
      <c r="G23" s="201" t="s">
        <v>151</v>
      </c>
      <c r="H23" s="202" t="s">
        <v>112</v>
      </c>
      <c r="I23" s="202" t="s">
        <v>112</v>
      </c>
      <c r="J23" s="203" t="s">
        <v>113</v>
      </c>
      <c r="K23" s="207" t="s">
        <v>114</v>
      </c>
      <c r="L23" s="62" t="s">
        <v>143</v>
      </c>
      <c r="M23" s="63">
        <f>IFERROR(VLOOKUP(L23,'Listas Activos'!$B$24:$C$28,2,0),0)</f>
        <v>1</v>
      </c>
      <c r="N23" s="201" t="s">
        <v>115</v>
      </c>
      <c r="O23" s="63">
        <f>IFERROR(VLOOKUP(N23,'Listas Activos'!$B$31:$C$35,2,0),0)</f>
        <v>3</v>
      </c>
      <c r="P23" s="201" t="s">
        <v>115</v>
      </c>
      <c r="Q23" s="63">
        <f>IFERROR(VLOOKUP(P23,'Listas Activos'!$B$38:$C$42,2,0),0)</f>
        <v>3</v>
      </c>
      <c r="R23" s="63">
        <f t="shared" ref="R23" si="3">IF(AND(M23&gt;0,O23&gt;0,Q23&gt;0,U23="Si"),5,IF(OR(M23=0,O23=0,Q23=0),0,IF(AND(M23=1,O23=1,Q23=1),1,(IF(OR(AND(M23=5,O23=5),AND(O23=5,Q23=5),AND(M23=5,Q23=5),AND(M23=5,O23=5,Q23=5)),5,3)))))</f>
        <v>3</v>
      </c>
      <c r="S23" s="93" t="str">
        <f>IFERROR(VLOOKUP(R23,'Listas Activos'!$B$4:$C$7,2,0),"-")</f>
        <v>Medio</v>
      </c>
      <c r="T23" s="237"/>
      <c r="U23" s="238" t="s">
        <v>116</v>
      </c>
      <c r="V23" s="201"/>
      <c r="W23" s="201"/>
      <c r="X23" s="201"/>
      <c r="Y23" s="201"/>
      <c r="Z23" s="238"/>
      <c r="AA23" s="201"/>
      <c r="AB23" s="201"/>
      <c r="AC23" s="201"/>
      <c r="AD23" s="239"/>
      <c r="AE23" s="201"/>
      <c r="AF23" s="240"/>
      <c r="AG23" s="201"/>
      <c r="AH23" s="245"/>
      <c r="AI23" s="94"/>
      <c r="AJ23" s="243"/>
      <c r="AK23" s="243"/>
      <c r="AL23" s="244"/>
      <c r="AM23" s="238"/>
      <c r="AN23" s="239"/>
      <c r="AO23" s="201"/>
      <c r="AP23" s="201"/>
      <c r="AQ23" s="432"/>
    </row>
    <row r="24" spans="1:43" ht="26">
      <c r="A24" s="67">
        <v>17</v>
      </c>
      <c r="B24" s="200" t="s">
        <v>86</v>
      </c>
      <c r="C24" s="204" t="s">
        <v>87</v>
      </c>
      <c r="D24" s="201" t="s">
        <v>152</v>
      </c>
      <c r="E24" s="228" t="s">
        <v>153</v>
      </c>
      <c r="F24" s="201" t="s">
        <v>90</v>
      </c>
      <c r="G24" s="201" t="s">
        <v>86</v>
      </c>
      <c r="H24" s="202" t="s">
        <v>112</v>
      </c>
      <c r="I24" s="202" t="s">
        <v>112</v>
      </c>
      <c r="J24" s="203" t="s">
        <v>113</v>
      </c>
      <c r="K24" s="207" t="s">
        <v>154</v>
      </c>
      <c r="L24" s="62" t="s">
        <v>143</v>
      </c>
      <c r="M24" s="63">
        <f>IFERROR(VLOOKUP(L24,'Listas Activos'!$B$24:$C$28,2,0),0)</f>
        <v>1</v>
      </c>
      <c r="N24" s="201" t="s">
        <v>115</v>
      </c>
      <c r="O24" s="63">
        <f>IFERROR(VLOOKUP(N24,'Listas Activos'!$B$31:$C$35,2,0),0)</f>
        <v>3</v>
      </c>
      <c r="P24" s="201" t="s">
        <v>115</v>
      </c>
      <c r="Q24" s="63">
        <f>IFERROR(VLOOKUP(P24,'Listas Activos'!$B$38:$C$42,2,0),0)</f>
        <v>3</v>
      </c>
      <c r="R24" s="63">
        <f t="shared" si="2"/>
        <v>3</v>
      </c>
      <c r="S24" s="93" t="str">
        <f>IFERROR(VLOOKUP(R24,'Listas Activos'!$B$4:$C$7,2,0),"-")</f>
        <v>Medio</v>
      </c>
      <c r="T24" s="237"/>
      <c r="U24" s="238" t="s">
        <v>116</v>
      </c>
      <c r="V24" s="201"/>
      <c r="W24" s="201"/>
      <c r="X24" s="201"/>
      <c r="Y24" s="201"/>
      <c r="Z24" s="238"/>
      <c r="AA24" s="201"/>
      <c r="AB24" s="201"/>
      <c r="AC24" s="201"/>
      <c r="AD24" s="239"/>
      <c r="AE24" s="201"/>
      <c r="AF24" s="240"/>
      <c r="AG24" s="201"/>
      <c r="AH24" s="245"/>
      <c r="AI24" s="94"/>
      <c r="AJ24" s="243"/>
      <c r="AK24" s="243"/>
      <c r="AL24" s="244"/>
      <c r="AM24" s="238"/>
      <c r="AN24" s="239"/>
      <c r="AO24" s="201"/>
      <c r="AP24" s="201"/>
      <c r="AQ24" s="432"/>
    </row>
    <row r="25" spans="1:43" ht="26">
      <c r="A25" s="67">
        <v>18</v>
      </c>
      <c r="B25" s="200" t="s">
        <v>86</v>
      </c>
      <c r="C25" s="204" t="s">
        <v>87</v>
      </c>
      <c r="D25" s="327" t="s">
        <v>155</v>
      </c>
      <c r="E25" s="328" t="s">
        <v>156</v>
      </c>
      <c r="F25" s="201" t="s">
        <v>90</v>
      </c>
      <c r="G25" s="201" t="s">
        <v>86</v>
      </c>
      <c r="H25" s="202" t="s">
        <v>112</v>
      </c>
      <c r="I25" s="202" t="s">
        <v>112</v>
      </c>
      <c r="J25" s="203" t="s">
        <v>113</v>
      </c>
      <c r="K25" s="207" t="s">
        <v>154</v>
      </c>
      <c r="L25" s="62" t="s">
        <v>143</v>
      </c>
      <c r="M25" s="63">
        <f>IFERROR(VLOOKUP(L25,'Listas Activos'!$B$24:$C$28,2,0),0)</f>
        <v>1</v>
      </c>
      <c r="N25" s="201" t="s">
        <v>115</v>
      </c>
      <c r="O25" s="63">
        <f>IFERROR(VLOOKUP(N25,'Listas Activos'!$B$31:$C$35,2,0),0)</f>
        <v>3</v>
      </c>
      <c r="P25" s="201" t="s">
        <v>126</v>
      </c>
      <c r="Q25" s="63">
        <f>IFERROR(VLOOKUP(P25,'Listas Activos'!$B$38:$C$42,2,0),0)</f>
        <v>1</v>
      </c>
      <c r="R25" s="63">
        <f t="shared" ref="R25" si="4">IF(AND(M25&gt;0,O25&gt;0,Q25&gt;0,U25="Si"),5,IF(OR(M25=0,O25=0,Q25=0),0,IF(AND(M25=1,O25=1,Q25=1),1,(IF(OR(AND(M25=5,O25=5),AND(O25=5,Q25=5),AND(M25=5,Q25=5),AND(M25=5,O25=5,Q25=5)),5,3)))))</f>
        <v>3</v>
      </c>
      <c r="S25" s="93" t="str">
        <f>IFERROR(VLOOKUP(R25,'Listas Activos'!$B$4:$C$7,2,0),"-")</f>
        <v>Medio</v>
      </c>
      <c r="T25" s="237"/>
      <c r="U25" s="238" t="s">
        <v>116</v>
      </c>
      <c r="V25" s="201"/>
      <c r="W25" s="201"/>
      <c r="X25" s="201"/>
      <c r="Y25" s="201"/>
      <c r="Z25" s="238"/>
      <c r="AA25" s="201"/>
      <c r="AB25" s="201"/>
      <c r="AC25" s="201"/>
      <c r="AD25" s="239"/>
      <c r="AE25" s="201"/>
      <c r="AF25" s="240"/>
      <c r="AG25" s="201"/>
      <c r="AH25" s="245"/>
      <c r="AI25" s="94"/>
      <c r="AJ25" s="243"/>
      <c r="AK25" s="243"/>
      <c r="AL25" s="244"/>
      <c r="AM25" s="238"/>
      <c r="AN25" s="239"/>
      <c r="AO25" s="201"/>
      <c r="AP25" s="201"/>
      <c r="AQ25" s="432"/>
    </row>
    <row r="26" spans="1:43" ht="26">
      <c r="A26" s="67">
        <v>19</v>
      </c>
      <c r="B26" s="200" t="s">
        <v>86</v>
      </c>
      <c r="C26" s="204" t="s">
        <v>87</v>
      </c>
      <c r="D26" s="331" t="s">
        <v>157</v>
      </c>
      <c r="E26" s="330" t="s">
        <v>158</v>
      </c>
      <c r="F26" s="201" t="s">
        <v>90</v>
      </c>
      <c r="G26" s="201" t="s">
        <v>91</v>
      </c>
      <c r="H26" s="202" t="s">
        <v>112</v>
      </c>
      <c r="I26" s="202" t="s">
        <v>112</v>
      </c>
      <c r="J26" s="203" t="s">
        <v>113</v>
      </c>
      <c r="K26" s="207" t="s">
        <v>114</v>
      </c>
      <c r="L26" s="62" t="s">
        <v>95</v>
      </c>
      <c r="M26" s="63">
        <f>IFERROR(VLOOKUP(L26,'Listas Activos'!$B$24:$C$28,2,0),0)</f>
        <v>5</v>
      </c>
      <c r="N26" s="201" t="s">
        <v>96</v>
      </c>
      <c r="O26" s="63">
        <f>IFERROR(VLOOKUP(N26,'Listas Activos'!$B$31:$C$35,2,0),0)</f>
        <v>5</v>
      </c>
      <c r="P26" s="201" t="s">
        <v>96</v>
      </c>
      <c r="Q26" s="63">
        <f>IFERROR(VLOOKUP(P26,'Listas Activos'!$B$38:$C$42,2,0),0)</f>
        <v>5</v>
      </c>
      <c r="R26" s="63">
        <f t="shared" ref="R26:R27" si="5">IF(AND(M26&gt;0,O26&gt;0,Q26&gt;0,U26="Si"),5,IF(OR(M26=0,O26=0,Q26=0),0,IF(AND(M26=1,O26=1,Q26=1),1,(IF(OR(AND(M26=5,O26=5),AND(O26=5,Q26=5),AND(M26=5,Q26=5),AND(M26=5,O26=5,Q26=5)),5,3)))))</f>
        <v>5</v>
      </c>
      <c r="S26" s="93" t="str">
        <f>IFERROR(VLOOKUP(R26,'Listas Activos'!$B$4:$C$7,2,0),"-")</f>
        <v>Alto</v>
      </c>
      <c r="T26" s="237"/>
      <c r="U26" s="238" t="s">
        <v>116</v>
      </c>
      <c r="V26" s="201"/>
      <c r="W26" s="201"/>
      <c r="X26" s="201"/>
      <c r="Y26" s="201"/>
      <c r="Z26" s="238"/>
      <c r="AA26" s="201"/>
      <c r="AB26" s="201"/>
      <c r="AC26" s="201"/>
      <c r="AD26" s="239"/>
      <c r="AE26" s="201"/>
      <c r="AF26" s="240"/>
      <c r="AG26" s="201"/>
      <c r="AH26" s="245"/>
      <c r="AI26" s="94"/>
      <c r="AJ26" s="243"/>
      <c r="AK26" s="243"/>
      <c r="AL26" s="244"/>
      <c r="AM26" s="238"/>
      <c r="AN26" s="239"/>
      <c r="AO26" s="201"/>
      <c r="AP26" s="201"/>
      <c r="AQ26" s="432"/>
    </row>
    <row r="27" spans="1:43" ht="26">
      <c r="A27" s="67">
        <v>20</v>
      </c>
      <c r="B27" s="200" t="s">
        <v>86</v>
      </c>
      <c r="C27" s="204" t="s">
        <v>87</v>
      </c>
      <c r="D27" s="331" t="s">
        <v>159</v>
      </c>
      <c r="E27" s="330" t="s">
        <v>160</v>
      </c>
      <c r="F27" s="201" t="s">
        <v>90</v>
      </c>
      <c r="G27" s="201" t="s">
        <v>91</v>
      </c>
      <c r="H27" s="202" t="s">
        <v>92</v>
      </c>
      <c r="I27" s="202" t="s">
        <v>92</v>
      </c>
      <c r="J27" s="203" t="s">
        <v>113</v>
      </c>
      <c r="K27" s="207" t="s">
        <v>154</v>
      </c>
      <c r="L27" s="62" t="s">
        <v>143</v>
      </c>
      <c r="M27" s="63">
        <f>IFERROR(VLOOKUP(L27,'Listas Activos'!$B$24:$C$28,2,0),0)</f>
        <v>1</v>
      </c>
      <c r="N27" s="201" t="s">
        <v>96</v>
      </c>
      <c r="O27" s="63">
        <f>IFERROR(VLOOKUP(N27,'Listas Activos'!$B$31:$C$35,2,0),0)</f>
        <v>5</v>
      </c>
      <c r="P27" s="201" t="s">
        <v>96</v>
      </c>
      <c r="Q27" s="63">
        <f>IFERROR(VLOOKUP(P27,'Listas Activos'!$B$38:$C$42,2,0),0)</f>
        <v>5</v>
      </c>
      <c r="R27" s="63">
        <f t="shared" si="5"/>
        <v>5</v>
      </c>
      <c r="S27" s="93" t="str">
        <f>IFERROR(VLOOKUP(R27,'Listas Activos'!$B$4:$C$7,2,0),"-")</f>
        <v>Alto</v>
      </c>
      <c r="T27" s="237"/>
      <c r="U27" s="238" t="s">
        <v>116</v>
      </c>
      <c r="V27" s="201"/>
      <c r="W27" s="201"/>
      <c r="X27" s="201"/>
      <c r="Y27" s="201"/>
      <c r="Z27" s="238"/>
      <c r="AA27" s="201"/>
      <c r="AB27" s="201"/>
      <c r="AC27" s="201"/>
      <c r="AD27" s="239"/>
      <c r="AE27" s="201"/>
      <c r="AF27" s="240"/>
      <c r="AG27" s="201"/>
      <c r="AH27" s="245"/>
      <c r="AI27" s="94"/>
      <c r="AJ27" s="243"/>
      <c r="AK27" s="243"/>
      <c r="AL27" s="244"/>
      <c r="AM27" s="238"/>
      <c r="AN27" s="239"/>
      <c r="AO27" s="201"/>
      <c r="AP27" s="201"/>
      <c r="AQ27" s="432"/>
    </row>
    <row r="28" spans="1:43" ht="26">
      <c r="A28" s="67">
        <v>21</v>
      </c>
      <c r="B28" s="200" t="s">
        <v>86</v>
      </c>
      <c r="C28" s="204" t="s">
        <v>87</v>
      </c>
      <c r="D28" s="233" t="s">
        <v>161</v>
      </c>
      <c r="E28" s="329" t="s">
        <v>161</v>
      </c>
      <c r="F28" s="201" t="s">
        <v>90</v>
      </c>
      <c r="G28" s="201" t="s">
        <v>91</v>
      </c>
      <c r="H28" s="202" t="s">
        <v>162</v>
      </c>
      <c r="I28" s="202" t="s">
        <v>162</v>
      </c>
      <c r="J28" s="203" t="s">
        <v>113</v>
      </c>
      <c r="K28" s="207" t="s">
        <v>163</v>
      </c>
      <c r="L28" s="62" t="s">
        <v>125</v>
      </c>
      <c r="M28" s="63">
        <f>IFERROR(VLOOKUP(L28,'Listas Activos'!$B$24:$C$28,2,0),0)</f>
        <v>3</v>
      </c>
      <c r="N28" s="201" t="s">
        <v>115</v>
      </c>
      <c r="O28" s="63">
        <f>IFERROR(VLOOKUP(N28,'Listas Activos'!$B$31:$C$35,2,0),0)</f>
        <v>3</v>
      </c>
      <c r="P28" s="201" t="s">
        <v>96</v>
      </c>
      <c r="Q28" s="63">
        <f>IFERROR(VLOOKUP(P28,'Listas Activos'!$B$38:$C$42,2,0),0)</f>
        <v>5</v>
      </c>
      <c r="R28" s="63">
        <f t="shared" si="1"/>
        <v>3</v>
      </c>
      <c r="S28" s="93" t="str">
        <f>IFERROR(VLOOKUP(R28,'Listas Activos'!$B$4:$C$7,2,0),"-")</f>
        <v>Medio</v>
      </c>
      <c r="T28" s="237"/>
      <c r="U28" s="238" t="s">
        <v>116</v>
      </c>
      <c r="V28" s="201"/>
      <c r="W28" s="201"/>
      <c r="X28" s="201"/>
      <c r="Y28" s="201"/>
      <c r="Z28" s="238"/>
      <c r="AA28" s="201"/>
      <c r="AB28" s="201"/>
      <c r="AC28" s="201"/>
      <c r="AD28" s="239"/>
      <c r="AE28" s="201"/>
      <c r="AF28" s="240"/>
      <c r="AG28" s="201"/>
      <c r="AH28" s="245"/>
      <c r="AI28" s="94" t="str">
        <f>IF(ISERROR(VLOOKUP(AG28,'Listas Ley Transparencia'!$H$3:$M$17,2,0)),"",VLOOKUP(AG28,'Listas Ley Transparencia'!$H$3:$M$17,2,0))</f>
        <v/>
      </c>
      <c r="AJ28" s="243" t="str">
        <f>IF(ISERROR(VLOOKUP(AG28,'Listas Ley Transparencia'!$H$3:$M$17,3,0)),"",VLOOKUP(AG28,'Listas Ley Transparencia'!$H$3:$M$17,3,0))</f>
        <v/>
      </c>
      <c r="AK28" s="243" t="str">
        <f>IF(ISERROR(VLOOKUP(AG28,'Listas Ley Transparencia'!$H$3:$M$17,4,0)),"",VLOOKUP(AG28,'Listas Ley Transparencia'!$H$3:$M$17,4,0))</f>
        <v/>
      </c>
      <c r="AL28" s="244" t="str">
        <f>IF(ISERROR(VLOOKUP(AG28,'Listas Ley Transparencia'!$H$3:$M$17,6,0)),"",VLOOKUP(AG28,'Listas Ley Transparencia'!$H$3:$M$17,6,0))</f>
        <v/>
      </c>
      <c r="AM28" s="238"/>
      <c r="AN28" s="239"/>
      <c r="AO28" s="201"/>
      <c r="AP28" s="201"/>
      <c r="AQ28" s="245"/>
    </row>
    <row r="29" spans="1:43" ht="26">
      <c r="A29" s="67">
        <v>22</v>
      </c>
      <c r="B29" s="200" t="s">
        <v>86</v>
      </c>
      <c r="C29" s="204" t="s">
        <v>87</v>
      </c>
      <c r="D29" s="201" t="s">
        <v>164</v>
      </c>
      <c r="E29" s="228" t="s">
        <v>165</v>
      </c>
      <c r="F29" s="201" t="s">
        <v>90</v>
      </c>
      <c r="G29" s="201" t="s">
        <v>166</v>
      </c>
      <c r="H29" s="202" t="s">
        <v>112</v>
      </c>
      <c r="I29" s="202" t="s">
        <v>112</v>
      </c>
      <c r="J29" s="203" t="s">
        <v>113</v>
      </c>
      <c r="K29" s="207" t="s">
        <v>114</v>
      </c>
      <c r="L29" s="62" t="s">
        <v>143</v>
      </c>
      <c r="M29" s="63">
        <f>IFERROR(VLOOKUP(L29,'Listas Activos'!$B$24:$C$28,2,0),0)</f>
        <v>1</v>
      </c>
      <c r="N29" s="201" t="s">
        <v>96</v>
      </c>
      <c r="O29" s="63">
        <f>IFERROR(VLOOKUP(N29,'Listas Activos'!$B$31:$C$35,2,0),0)</f>
        <v>5</v>
      </c>
      <c r="P29" s="201" t="s">
        <v>96</v>
      </c>
      <c r="Q29" s="63">
        <f>IFERROR(VLOOKUP(P29,'Listas Activos'!$B$38:$C$42,2,0),0)</f>
        <v>5</v>
      </c>
      <c r="R29" s="63">
        <f t="shared" si="1"/>
        <v>5</v>
      </c>
      <c r="S29" s="93" t="str">
        <f>IFERROR(VLOOKUP(R29,'Listas Activos'!$B$4:$C$7,2,0),"-")</f>
        <v>Alto</v>
      </c>
      <c r="T29" s="237"/>
      <c r="U29" s="238" t="s">
        <v>116</v>
      </c>
      <c r="V29" s="201"/>
      <c r="W29" s="201"/>
      <c r="X29" s="201"/>
      <c r="Y29" s="201"/>
      <c r="Z29" s="238"/>
      <c r="AA29" s="201"/>
      <c r="AB29" s="201"/>
      <c r="AC29" s="201"/>
      <c r="AD29" s="239"/>
      <c r="AE29" s="201"/>
      <c r="AF29" s="240"/>
      <c r="AG29" s="201"/>
      <c r="AH29" s="245"/>
      <c r="AI29" s="94"/>
      <c r="AJ29" s="243"/>
      <c r="AK29" s="243"/>
      <c r="AL29" s="244"/>
      <c r="AM29" s="238"/>
      <c r="AN29" s="239"/>
      <c r="AO29" s="201"/>
      <c r="AP29" s="201"/>
      <c r="AQ29" s="245"/>
    </row>
    <row r="30" spans="1:43" ht="26">
      <c r="A30" s="67">
        <v>23</v>
      </c>
      <c r="B30" s="200" t="s">
        <v>86</v>
      </c>
      <c r="C30" s="204" t="s">
        <v>87</v>
      </c>
      <c r="D30" s="265" t="s">
        <v>167</v>
      </c>
      <c r="E30" s="268" t="s">
        <v>168</v>
      </c>
      <c r="F30" s="201" t="s">
        <v>90</v>
      </c>
      <c r="G30" s="137" t="s">
        <v>91</v>
      </c>
      <c r="H30" s="65" t="s">
        <v>92</v>
      </c>
      <c r="I30" s="65" t="s">
        <v>92</v>
      </c>
      <c r="J30" s="146" t="s">
        <v>113</v>
      </c>
      <c r="K30" s="61" t="s">
        <v>163</v>
      </c>
      <c r="L30" s="62" t="s">
        <v>125</v>
      </c>
      <c r="M30" s="63">
        <f>IFERROR(VLOOKUP(L30,'Listas Activos'!$B$24:$C$28,2,0),0)</f>
        <v>3</v>
      </c>
      <c r="N30" s="62" t="s">
        <v>96</v>
      </c>
      <c r="O30" s="63">
        <f>IFERROR(VLOOKUP(N30,'Listas Activos'!$B$31:$C$35,2,0),0)</f>
        <v>5</v>
      </c>
      <c r="P30" s="62" t="s">
        <v>96</v>
      </c>
      <c r="Q30" s="63">
        <f>IFERROR(VLOOKUP(P30,'Listas Activos'!$B$38:$C$42,2,0),0)</f>
        <v>5</v>
      </c>
      <c r="R30" s="63">
        <f t="shared" ref="R30:R58" si="6">IF(AND(M30&gt;0,O30&gt;0,Q30&gt;0,U30="Si"),5,IF(OR(M30=0,O30=0,Q30=0),0,IF(AND(M30=1,O30=1,Q30=1),1,(IF(OR(AND(M30=5,O30=5),AND(O30=5,Q30=5),AND(M30=5,Q30=5),AND(M30=5,O30=5,Q30=5)),5,3)))))</f>
        <v>5</v>
      </c>
      <c r="S30" s="93" t="str">
        <f>IFERROR(VLOOKUP(R30,'Listas Activos'!$B$4:$C$7,2,0),"-")</f>
        <v>Alto</v>
      </c>
      <c r="T30" s="66"/>
      <c r="U30" s="64" t="s">
        <v>116</v>
      </c>
      <c r="V30" s="137"/>
      <c r="W30" s="137"/>
      <c r="X30" s="137"/>
      <c r="Y30" s="137"/>
      <c r="Z30" s="64"/>
      <c r="AA30" s="137"/>
      <c r="AB30" s="137"/>
      <c r="AC30" s="137"/>
      <c r="AD30" s="138"/>
      <c r="AE30" s="137"/>
      <c r="AF30" s="124"/>
      <c r="AG30" s="137"/>
      <c r="AH30" s="139"/>
      <c r="AI30" s="94" t="str">
        <f>IF(ISERROR(VLOOKUP(AG30,'Listas Ley Transparencia'!$H$3:$M$17,2,0)),"",VLOOKUP(AG30,'Listas Ley Transparencia'!$H$3:$M$17,2,0))</f>
        <v/>
      </c>
      <c r="AJ30" s="243" t="str">
        <f>IF(ISERROR(VLOOKUP(AG30,'Listas Ley Transparencia'!$H$3:$M$17,3,0)),"",VLOOKUP(AG30,'Listas Ley Transparencia'!$H$3:$M$17,3,0))</f>
        <v/>
      </c>
      <c r="AK30" s="243" t="str">
        <f>IF(ISERROR(VLOOKUP(AG30,'Listas Ley Transparencia'!$H$3:$M$17,4,0)),"",VLOOKUP(AG30,'Listas Ley Transparencia'!$H$3:$M$17,4,0))</f>
        <v/>
      </c>
      <c r="AL30" s="244" t="str">
        <f>IF(ISERROR(VLOOKUP(AG30,'Listas Ley Transparencia'!$H$3:$M$17,6,0)),"",VLOOKUP(AG30,'Listas Ley Transparencia'!$H$3:$M$17,6,0))</f>
        <v/>
      </c>
      <c r="AM30" s="64"/>
      <c r="AN30" s="138"/>
      <c r="AO30" s="137"/>
      <c r="AP30" s="137"/>
      <c r="AQ30" s="139"/>
    </row>
    <row r="31" spans="1:43" ht="26">
      <c r="A31" s="67">
        <v>24</v>
      </c>
      <c r="B31" s="200" t="s">
        <v>86</v>
      </c>
      <c r="C31" s="204" t="s">
        <v>87</v>
      </c>
      <c r="D31" s="265" t="s">
        <v>169</v>
      </c>
      <c r="E31" s="268" t="s">
        <v>168</v>
      </c>
      <c r="F31" s="201" t="s">
        <v>90</v>
      </c>
      <c r="G31" s="137" t="s">
        <v>91</v>
      </c>
      <c r="H31" s="65" t="s">
        <v>92</v>
      </c>
      <c r="I31" s="65" t="s">
        <v>92</v>
      </c>
      <c r="J31" s="146" t="s">
        <v>113</v>
      </c>
      <c r="K31" s="61" t="s">
        <v>163</v>
      </c>
      <c r="L31" s="62" t="s">
        <v>125</v>
      </c>
      <c r="M31" s="63">
        <f>IFERROR(VLOOKUP(L31,'Listas Activos'!$B$24:$C$28,2,0),0)</f>
        <v>3</v>
      </c>
      <c r="N31" s="62" t="s">
        <v>96</v>
      </c>
      <c r="O31" s="63">
        <f>IFERROR(VLOOKUP(N31,'Listas Activos'!$B$31:$C$35,2,0),0)</f>
        <v>5</v>
      </c>
      <c r="P31" s="62" t="s">
        <v>96</v>
      </c>
      <c r="Q31" s="63">
        <f>IFERROR(VLOOKUP(P31,'Listas Activos'!$B$38:$C$42,2,0),0)</f>
        <v>5</v>
      </c>
      <c r="R31" s="63">
        <f t="shared" si="6"/>
        <v>5</v>
      </c>
      <c r="S31" s="93" t="str">
        <f>IFERROR(VLOOKUP(R31,'Listas Activos'!$B$4:$C$7,2,0),"-")</f>
        <v>Alto</v>
      </c>
      <c r="T31" s="66"/>
      <c r="U31" s="64" t="s">
        <v>116</v>
      </c>
      <c r="V31" s="137"/>
      <c r="W31" s="137"/>
      <c r="X31" s="137"/>
      <c r="Y31" s="137"/>
      <c r="Z31" s="64"/>
      <c r="AA31" s="137"/>
      <c r="AB31" s="137"/>
      <c r="AC31" s="137"/>
      <c r="AD31" s="138"/>
      <c r="AE31" s="137"/>
      <c r="AF31" s="124"/>
      <c r="AG31" s="137"/>
      <c r="AH31" s="139"/>
      <c r="AI31" s="94" t="str">
        <f>IF(ISERROR(VLOOKUP(AG31,'Listas Ley Transparencia'!$H$3:$M$17,2,0)),"",VLOOKUP(AG31,'Listas Ley Transparencia'!$H$3:$M$17,2,0))</f>
        <v/>
      </c>
      <c r="AJ31" s="243" t="str">
        <f>IF(ISERROR(VLOOKUP(AG31,'Listas Ley Transparencia'!$H$3:$M$17,3,0)),"",VLOOKUP(AG31,'Listas Ley Transparencia'!$H$3:$M$17,3,0))</f>
        <v/>
      </c>
      <c r="AK31" s="243" t="str">
        <f>IF(ISERROR(VLOOKUP(AG31,'Listas Ley Transparencia'!$H$3:$M$17,4,0)),"",VLOOKUP(AG31,'Listas Ley Transparencia'!$H$3:$M$17,4,0))</f>
        <v/>
      </c>
      <c r="AL31" s="244" t="str">
        <f>IF(ISERROR(VLOOKUP(AG31,'Listas Ley Transparencia'!$H$3:$M$17,6,0)),"",VLOOKUP(AG31,'Listas Ley Transparencia'!$H$3:$M$17,6,0))</f>
        <v/>
      </c>
      <c r="AM31" s="64"/>
      <c r="AN31" s="138"/>
      <c r="AO31" s="137"/>
      <c r="AP31" s="137"/>
      <c r="AQ31" s="139"/>
    </row>
    <row r="32" spans="1:43" ht="26">
      <c r="A32" s="67">
        <v>25</v>
      </c>
      <c r="B32" s="200" t="s">
        <v>86</v>
      </c>
      <c r="C32" s="204" t="s">
        <v>87</v>
      </c>
      <c r="D32" s="265" t="s">
        <v>170</v>
      </c>
      <c r="E32" s="268" t="s">
        <v>168</v>
      </c>
      <c r="F32" s="201" t="s">
        <v>90</v>
      </c>
      <c r="G32" s="137" t="s">
        <v>91</v>
      </c>
      <c r="H32" s="65" t="s">
        <v>92</v>
      </c>
      <c r="I32" s="65" t="s">
        <v>92</v>
      </c>
      <c r="J32" s="146" t="s">
        <v>113</v>
      </c>
      <c r="K32" s="61" t="s">
        <v>163</v>
      </c>
      <c r="L32" s="62" t="s">
        <v>125</v>
      </c>
      <c r="M32" s="63">
        <f>IFERROR(VLOOKUP(L32,'Listas Activos'!$B$24:$C$28,2,0),0)</f>
        <v>3</v>
      </c>
      <c r="N32" s="62" t="s">
        <v>96</v>
      </c>
      <c r="O32" s="63">
        <f>IFERROR(VLOOKUP(N32,'Listas Activos'!$B$31:$C$35,2,0),0)</f>
        <v>5</v>
      </c>
      <c r="P32" s="62" t="s">
        <v>96</v>
      </c>
      <c r="Q32" s="63">
        <f>IFERROR(VLOOKUP(P32,'Listas Activos'!$B$38:$C$42,2,0),0)</f>
        <v>5</v>
      </c>
      <c r="R32" s="63">
        <f t="shared" si="6"/>
        <v>5</v>
      </c>
      <c r="S32" s="93" t="str">
        <f>IFERROR(VLOOKUP(R32,'Listas Activos'!$B$4:$C$7,2,0),"-")</f>
        <v>Alto</v>
      </c>
      <c r="T32" s="66"/>
      <c r="U32" s="64" t="s">
        <v>116</v>
      </c>
      <c r="V32" s="137"/>
      <c r="W32" s="137"/>
      <c r="X32" s="137"/>
      <c r="Y32" s="137"/>
      <c r="Z32" s="64"/>
      <c r="AA32" s="137"/>
      <c r="AB32" s="137"/>
      <c r="AC32" s="137"/>
      <c r="AD32" s="138"/>
      <c r="AE32" s="137"/>
      <c r="AF32" s="124"/>
      <c r="AG32" s="137"/>
      <c r="AH32" s="139"/>
      <c r="AI32" s="94" t="str">
        <f>IF(ISERROR(VLOOKUP(AG32,'Listas Ley Transparencia'!$H$3:$M$17,2,0)),"",VLOOKUP(AG32,'Listas Ley Transparencia'!$H$3:$M$17,2,0))</f>
        <v/>
      </c>
      <c r="AJ32" s="243" t="str">
        <f>IF(ISERROR(VLOOKUP(AG32,'Listas Ley Transparencia'!$H$3:$M$17,3,0)),"",VLOOKUP(AG32,'Listas Ley Transparencia'!$H$3:$M$17,3,0))</f>
        <v/>
      </c>
      <c r="AK32" s="243" t="str">
        <f>IF(ISERROR(VLOOKUP(AG32,'Listas Ley Transparencia'!$H$3:$M$17,4,0)),"",VLOOKUP(AG32,'Listas Ley Transparencia'!$H$3:$M$17,4,0))</f>
        <v/>
      </c>
      <c r="AL32" s="244" t="str">
        <f>IF(ISERROR(VLOOKUP(AG32,'Listas Ley Transparencia'!$H$3:$M$17,6,0)),"",VLOOKUP(AG32,'Listas Ley Transparencia'!$H$3:$M$17,6,0))</f>
        <v/>
      </c>
      <c r="AM32" s="64"/>
      <c r="AN32" s="138"/>
      <c r="AO32" s="137"/>
      <c r="AP32" s="137"/>
      <c r="AQ32" s="139"/>
    </row>
    <row r="33" spans="1:43" ht="26">
      <c r="A33" s="67">
        <v>26</v>
      </c>
      <c r="B33" s="200" t="s">
        <v>86</v>
      </c>
      <c r="C33" s="204" t="s">
        <v>87</v>
      </c>
      <c r="D33" s="265" t="s">
        <v>171</v>
      </c>
      <c r="E33" s="268" t="s">
        <v>172</v>
      </c>
      <c r="F33" s="201" t="s">
        <v>90</v>
      </c>
      <c r="G33" s="137" t="s">
        <v>91</v>
      </c>
      <c r="H33" s="65" t="s">
        <v>92</v>
      </c>
      <c r="I33" s="65" t="s">
        <v>92</v>
      </c>
      <c r="J33" s="146" t="s">
        <v>113</v>
      </c>
      <c r="K33" s="61" t="s">
        <v>163</v>
      </c>
      <c r="L33" s="62" t="s">
        <v>125</v>
      </c>
      <c r="M33" s="63">
        <f>IFERROR(VLOOKUP(L33,'Listas Activos'!$B$24:$C$28,2,0),0)</f>
        <v>3</v>
      </c>
      <c r="N33" s="62" t="s">
        <v>96</v>
      </c>
      <c r="O33" s="63">
        <f>IFERROR(VLOOKUP(N33,'Listas Activos'!$B$31:$C$35,2,0),0)</f>
        <v>5</v>
      </c>
      <c r="P33" s="62" t="s">
        <v>96</v>
      </c>
      <c r="Q33" s="63">
        <f>IFERROR(VLOOKUP(P33,'Listas Activos'!$B$38:$C$42,2,0),0)</f>
        <v>5</v>
      </c>
      <c r="R33" s="63">
        <f t="shared" si="6"/>
        <v>5</v>
      </c>
      <c r="S33" s="93" t="str">
        <f>IFERROR(VLOOKUP(R33,'Listas Activos'!$B$4:$C$7,2,0),"-")</f>
        <v>Alto</v>
      </c>
      <c r="T33" s="66"/>
      <c r="U33" s="64" t="s">
        <v>116</v>
      </c>
      <c r="V33" s="137"/>
      <c r="W33" s="137"/>
      <c r="X33" s="137"/>
      <c r="Y33" s="137"/>
      <c r="Z33" s="64"/>
      <c r="AA33" s="137"/>
      <c r="AB33" s="137"/>
      <c r="AC33" s="137"/>
      <c r="AD33" s="138"/>
      <c r="AE33" s="137"/>
      <c r="AF33" s="124"/>
      <c r="AG33" s="137"/>
      <c r="AH33" s="139"/>
      <c r="AI33" s="94" t="str">
        <f>IF(ISERROR(VLOOKUP(AG33,'Listas Ley Transparencia'!$H$3:$M$17,2,0)),"",VLOOKUP(AG33,'Listas Ley Transparencia'!$H$3:$M$17,2,0))</f>
        <v/>
      </c>
      <c r="AJ33" s="95" t="str">
        <f>IF(ISERROR(VLOOKUP(AG33,'Listas Ley Transparencia'!$H$3:$M$17,3,0)),"",VLOOKUP(AG33,'Listas Ley Transparencia'!$H$3:$M$17,3,0))</f>
        <v/>
      </c>
      <c r="AK33" s="95" t="str">
        <f>IF(ISERROR(VLOOKUP(AG33,'Listas Ley Transparencia'!$H$3:$M$17,4,0)),"",VLOOKUP(AG33,'Listas Ley Transparencia'!$H$3:$M$17,4,0))</f>
        <v/>
      </c>
      <c r="AL33" s="96" t="str">
        <f>IF(ISERROR(VLOOKUP(AG33,'Listas Ley Transparencia'!$H$3:$M$17,6,0)),"",VLOOKUP(AG33,'Listas Ley Transparencia'!$H$3:$M$17,6,0))</f>
        <v/>
      </c>
      <c r="AM33" s="64"/>
      <c r="AN33" s="138"/>
      <c r="AO33" s="137"/>
      <c r="AP33" s="137"/>
      <c r="AQ33" s="139"/>
    </row>
    <row r="34" spans="1:43" ht="26">
      <c r="A34" s="67">
        <v>27</v>
      </c>
      <c r="B34" s="200" t="s">
        <v>86</v>
      </c>
      <c r="C34" s="204" t="s">
        <v>87</v>
      </c>
      <c r="D34" s="265" t="s">
        <v>173</v>
      </c>
      <c r="E34" s="268" t="s">
        <v>172</v>
      </c>
      <c r="F34" s="201" t="s">
        <v>90</v>
      </c>
      <c r="G34" s="137" t="s">
        <v>91</v>
      </c>
      <c r="H34" s="65" t="s">
        <v>92</v>
      </c>
      <c r="I34" s="65" t="s">
        <v>92</v>
      </c>
      <c r="J34" s="146" t="s">
        <v>113</v>
      </c>
      <c r="K34" s="61" t="s">
        <v>163</v>
      </c>
      <c r="L34" s="62" t="s">
        <v>125</v>
      </c>
      <c r="M34" s="63">
        <f>IFERROR(VLOOKUP(L34,'Listas Activos'!$B$24:$C$28,2,0),0)</f>
        <v>3</v>
      </c>
      <c r="N34" s="62" t="s">
        <v>96</v>
      </c>
      <c r="O34" s="63">
        <f>IFERROR(VLOOKUP(N34,'Listas Activos'!$B$31:$C$35,2,0),0)</f>
        <v>5</v>
      </c>
      <c r="P34" s="62" t="s">
        <v>96</v>
      </c>
      <c r="Q34" s="63">
        <f>IFERROR(VLOOKUP(P34,'Listas Activos'!$B$38:$C$42,2,0),0)</f>
        <v>5</v>
      </c>
      <c r="R34" s="63">
        <f t="shared" si="6"/>
        <v>5</v>
      </c>
      <c r="S34" s="93" t="str">
        <f>IFERROR(VLOOKUP(R34,'Listas Activos'!$B$4:$C$7,2,0),"-")</f>
        <v>Alto</v>
      </c>
      <c r="T34" s="66"/>
      <c r="U34" s="64" t="s">
        <v>116</v>
      </c>
      <c r="V34" s="137"/>
      <c r="W34" s="137"/>
      <c r="X34" s="137"/>
      <c r="Y34" s="137"/>
      <c r="Z34" s="64"/>
      <c r="AA34" s="137"/>
      <c r="AB34" s="137"/>
      <c r="AC34" s="137"/>
      <c r="AD34" s="138"/>
      <c r="AE34" s="137"/>
      <c r="AF34" s="124"/>
      <c r="AG34" s="137"/>
      <c r="AH34" s="139"/>
      <c r="AI34" s="94" t="str">
        <f>IF(ISERROR(VLOOKUP(AG34,'Listas Ley Transparencia'!$H$3:$M$17,2,0)),"",VLOOKUP(AG34,'Listas Ley Transparencia'!$H$3:$M$17,2,0))</f>
        <v/>
      </c>
      <c r="AJ34" s="95" t="str">
        <f>IF(ISERROR(VLOOKUP(AG34,'Listas Ley Transparencia'!$H$3:$M$17,3,0)),"",VLOOKUP(AG34,'Listas Ley Transparencia'!$H$3:$M$17,3,0))</f>
        <v/>
      </c>
      <c r="AK34" s="95" t="str">
        <f>IF(ISERROR(VLOOKUP(AG34,'Listas Ley Transparencia'!$H$3:$M$17,4,0)),"",VLOOKUP(AG34,'Listas Ley Transparencia'!$H$3:$M$17,4,0))</f>
        <v/>
      </c>
      <c r="AL34" s="96" t="str">
        <f>IF(ISERROR(VLOOKUP(AG34,'Listas Ley Transparencia'!$H$3:$M$17,6,0)),"",VLOOKUP(AG34,'Listas Ley Transparencia'!$H$3:$M$17,6,0))</f>
        <v/>
      </c>
      <c r="AM34" s="64"/>
      <c r="AN34" s="138"/>
      <c r="AO34" s="137"/>
      <c r="AP34" s="137"/>
      <c r="AQ34" s="139"/>
    </row>
    <row r="35" spans="1:43" ht="26">
      <c r="A35" s="67">
        <v>28</v>
      </c>
      <c r="B35" s="200" t="s">
        <v>86</v>
      </c>
      <c r="C35" s="204" t="s">
        <v>87</v>
      </c>
      <c r="D35" s="265" t="s">
        <v>174</v>
      </c>
      <c r="E35" s="268" t="s">
        <v>172</v>
      </c>
      <c r="F35" s="201" t="s">
        <v>90</v>
      </c>
      <c r="G35" s="137" t="s">
        <v>91</v>
      </c>
      <c r="H35" s="65" t="s">
        <v>92</v>
      </c>
      <c r="I35" s="65" t="s">
        <v>92</v>
      </c>
      <c r="J35" s="146" t="s">
        <v>113</v>
      </c>
      <c r="K35" s="61" t="s">
        <v>163</v>
      </c>
      <c r="L35" s="62" t="s">
        <v>125</v>
      </c>
      <c r="M35" s="63">
        <f>IFERROR(VLOOKUP(L35,'Listas Activos'!$B$24:$C$28,2,0),0)</f>
        <v>3</v>
      </c>
      <c r="N35" s="62" t="s">
        <v>96</v>
      </c>
      <c r="O35" s="63">
        <f>IFERROR(VLOOKUP(N35,'Listas Activos'!$B$31:$C$35,2,0),0)</f>
        <v>5</v>
      </c>
      <c r="P35" s="62" t="s">
        <v>96</v>
      </c>
      <c r="Q35" s="63">
        <f>IFERROR(VLOOKUP(P35,'Listas Activos'!$B$38:$C$42,2,0),0)</f>
        <v>5</v>
      </c>
      <c r="R35" s="63">
        <f t="shared" si="6"/>
        <v>5</v>
      </c>
      <c r="S35" s="93" t="str">
        <f>IFERROR(VLOOKUP(R35,'Listas Activos'!$B$4:$C$7,2,0),"-")</f>
        <v>Alto</v>
      </c>
      <c r="T35" s="66"/>
      <c r="U35" s="64" t="s">
        <v>116</v>
      </c>
      <c r="V35" s="137"/>
      <c r="W35" s="137"/>
      <c r="X35" s="137"/>
      <c r="Y35" s="137"/>
      <c r="Z35" s="64"/>
      <c r="AA35" s="137"/>
      <c r="AB35" s="137"/>
      <c r="AC35" s="137"/>
      <c r="AD35" s="138"/>
      <c r="AE35" s="137"/>
      <c r="AF35" s="124"/>
      <c r="AG35" s="137"/>
      <c r="AH35" s="139"/>
      <c r="AI35" s="94" t="str">
        <f>IF(ISERROR(VLOOKUP(AG35,'Listas Ley Transparencia'!$H$3:$M$17,2,0)),"",VLOOKUP(AG35,'Listas Ley Transparencia'!$H$3:$M$17,2,0))</f>
        <v/>
      </c>
      <c r="AJ35" s="95" t="str">
        <f>IF(ISERROR(VLOOKUP(AG35,'Listas Ley Transparencia'!$H$3:$M$17,3,0)),"",VLOOKUP(AG35,'Listas Ley Transparencia'!$H$3:$M$17,3,0))</f>
        <v/>
      </c>
      <c r="AK35" s="95" t="str">
        <f>IF(ISERROR(VLOOKUP(AG35,'Listas Ley Transparencia'!$H$3:$M$17,4,0)),"",VLOOKUP(AG35,'Listas Ley Transparencia'!$H$3:$M$17,4,0))</f>
        <v/>
      </c>
      <c r="AL35" s="96" t="str">
        <f>IF(ISERROR(VLOOKUP(AG35,'Listas Ley Transparencia'!$H$3:$M$17,6,0)),"",VLOOKUP(AG35,'Listas Ley Transparencia'!$H$3:$M$17,6,0))</f>
        <v/>
      </c>
      <c r="AM35" s="64"/>
      <c r="AN35" s="138"/>
      <c r="AO35" s="137"/>
      <c r="AP35" s="137"/>
      <c r="AQ35" s="139"/>
    </row>
    <row r="36" spans="1:43" ht="26">
      <c r="A36" s="67">
        <v>29</v>
      </c>
      <c r="B36" s="200" t="s">
        <v>86</v>
      </c>
      <c r="C36" s="204" t="s">
        <v>87</v>
      </c>
      <c r="D36" s="265" t="s">
        <v>175</v>
      </c>
      <c r="E36" s="268" t="s">
        <v>172</v>
      </c>
      <c r="F36" s="201" t="s">
        <v>90</v>
      </c>
      <c r="G36" s="137" t="s">
        <v>91</v>
      </c>
      <c r="H36" s="65" t="s">
        <v>92</v>
      </c>
      <c r="I36" s="65" t="s">
        <v>92</v>
      </c>
      <c r="J36" s="146" t="s">
        <v>113</v>
      </c>
      <c r="K36" s="61" t="s">
        <v>163</v>
      </c>
      <c r="L36" s="62" t="s">
        <v>125</v>
      </c>
      <c r="M36" s="63">
        <f>IFERROR(VLOOKUP(L36,'Listas Activos'!$B$24:$C$28,2,0),0)</f>
        <v>3</v>
      </c>
      <c r="N36" s="62" t="s">
        <v>96</v>
      </c>
      <c r="O36" s="63">
        <f>IFERROR(VLOOKUP(N36,'Listas Activos'!$B$31:$C$35,2,0),0)</f>
        <v>5</v>
      </c>
      <c r="P36" s="62" t="s">
        <v>96</v>
      </c>
      <c r="Q36" s="63">
        <f>IFERROR(VLOOKUP(P36,'Listas Activos'!$B$38:$C$42,2,0),0)</f>
        <v>5</v>
      </c>
      <c r="R36" s="63">
        <f t="shared" si="6"/>
        <v>5</v>
      </c>
      <c r="S36" s="93" t="str">
        <f>IFERROR(VLOOKUP(R36,'Listas Activos'!$B$4:$C$7,2,0),"-")</f>
        <v>Alto</v>
      </c>
      <c r="T36" s="66"/>
      <c r="U36" s="64" t="s">
        <v>116</v>
      </c>
      <c r="V36" s="137"/>
      <c r="W36" s="137"/>
      <c r="X36" s="137"/>
      <c r="Y36" s="137"/>
      <c r="Z36" s="64"/>
      <c r="AA36" s="137"/>
      <c r="AB36" s="137"/>
      <c r="AC36" s="137"/>
      <c r="AD36" s="138"/>
      <c r="AE36" s="137"/>
      <c r="AF36" s="124"/>
      <c r="AG36" s="137"/>
      <c r="AH36" s="139"/>
      <c r="AI36" s="94" t="str">
        <f>IF(ISERROR(VLOOKUP(AG36,'Listas Ley Transparencia'!$H$3:$M$17,2,0)),"",VLOOKUP(AG36,'Listas Ley Transparencia'!$H$3:$M$17,2,0))</f>
        <v/>
      </c>
      <c r="AJ36" s="95" t="str">
        <f>IF(ISERROR(VLOOKUP(AG36,'Listas Ley Transparencia'!$H$3:$M$17,3,0)),"",VLOOKUP(AG36,'Listas Ley Transparencia'!$H$3:$M$17,3,0))</f>
        <v/>
      </c>
      <c r="AK36" s="95" t="str">
        <f>IF(ISERROR(VLOOKUP(AG36,'Listas Ley Transparencia'!$H$3:$M$17,4,0)),"",VLOOKUP(AG36,'Listas Ley Transparencia'!$H$3:$M$17,4,0))</f>
        <v/>
      </c>
      <c r="AL36" s="96" t="str">
        <f>IF(ISERROR(VLOOKUP(AG36,'Listas Ley Transparencia'!$H$3:$M$17,6,0)),"",VLOOKUP(AG36,'Listas Ley Transparencia'!$H$3:$M$17,6,0))</f>
        <v/>
      </c>
      <c r="AM36" s="64"/>
      <c r="AN36" s="138"/>
      <c r="AO36" s="137"/>
      <c r="AP36" s="137"/>
      <c r="AQ36" s="139"/>
    </row>
    <row r="37" spans="1:43" ht="26">
      <c r="A37" s="67">
        <v>30</v>
      </c>
      <c r="B37" s="200" t="s">
        <v>86</v>
      </c>
      <c r="C37" s="204" t="s">
        <v>87</v>
      </c>
      <c r="D37" s="265" t="s">
        <v>176</v>
      </c>
      <c r="E37" s="268" t="s">
        <v>177</v>
      </c>
      <c r="F37" s="201" t="s">
        <v>90</v>
      </c>
      <c r="G37" s="137" t="s">
        <v>91</v>
      </c>
      <c r="H37" s="65" t="s">
        <v>92</v>
      </c>
      <c r="I37" s="65" t="s">
        <v>92</v>
      </c>
      <c r="J37" s="146" t="s">
        <v>113</v>
      </c>
      <c r="K37" s="61" t="s">
        <v>163</v>
      </c>
      <c r="L37" s="62" t="s">
        <v>125</v>
      </c>
      <c r="M37" s="63">
        <f>IFERROR(VLOOKUP(L37,'Listas Activos'!$B$24:$C$28,2,0),0)</f>
        <v>3</v>
      </c>
      <c r="N37" s="62" t="s">
        <v>96</v>
      </c>
      <c r="O37" s="63">
        <f>IFERROR(VLOOKUP(N37,'Listas Activos'!$B$31:$C$35,2,0),0)</f>
        <v>5</v>
      </c>
      <c r="P37" s="62" t="s">
        <v>96</v>
      </c>
      <c r="Q37" s="63">
        <f>IFERROR(VLOOKUP(P37,'Listas Activos'!$B$38:$C$42,2,0),0)</f>
        <v>5</v>
      </c>
      <c r="R37" s="63">
        <f t="shared" si="6"/>
        <v>5</v>
      </c>
      <c r="S37" s="93" t="str">
        <f>IFERROR(VLOOKUP(R37,'Listas Activos'!$B$4:$C$7,2,0),"-")</f>
        <v>Alto</v>
      </c>
      <c r="T37" s="66"/>
      <c r="U37" s="64" t="s">
        <v>116</v>
      </c>
      <c r="V37" s="137"/>
      <c r="W37" s="137"/>
      <c r="X37" s="137"/>
      <c r="Y37" s="137"/>
      <c r="Z37" s="64"/>
      <c r="AA37" s="137"/>
      <c r="AB37" s="137"/>
      <c r="AC37" s="137"/>
      <c r="AD37" s="138"/>
      <c r="AE37" s="137"/>
      <c r="AF37" s="124"/>
      <c r="AG37" s="137"/>
      <c r="AH37" s="139"/>
      <c r="AI37" s="94" t="str">
        <f>IF(ISERROR(VLOOKUP(AG37,'Listas Ley Transparencia'!$H$3:$M$17,2,0)),"",VLOOKUP(AG37,'Listas Ley Transparencia'!$H$3:$M$17,2,0))</f>
        <v/>
      </c>
      <c r="AJ37" s="95" t="str">
        <f>IF(ISERROR(VLOOKUP(AG37,'Listas Ley Transparencia'!$H$3:$M$17,3,0)),"",VLOOKUP(AG37,'Listas Ley Transparencia'!$H$3:$M$17,3,0))</f>
        <v/>
      </c>
      <c r="AK37" s="95" t="str">
        <f>IF(ISERROR(VLOOKUP(AG37,'Listas Ley Transparencia'!$H$3:$M$17,4,0)),"",VLOOKUP(AG37,'Listas Ley Transparencia'!$H$3:$M$17,4,0))</f>
        <v/>
      </c>
      <c r="AL37" s="96" t="str">
        <f>IF(ISERROR(VLOOKUP(AG37,'Listas Ley Transparencia'!$H$3:$M$17,6,0)),"",VLOOKUP(AG37,'Listas Ley Transparencia'!$H$3:$M$17,6,0))</f>
        <v/>
      </c>
      <c r="AM37" s="64"/>
      <c r="AN37" s="138"/>
      <c r="AO37" s="137"/>
      <c r="AP37" s="137"/>
      <c r="AQ37" s="139"/>
    </row>
    <row r="38" spans="1:43" ht="26">
      <c r="A38" s="67">
        <v>31</v>
      </c>
      <c r="B38" s="200" t="s">
        <v>86</v>
      </c>
      <c r="C38" s="204" t="s">
        <v>87</v>
      </c>
      <c r="D38" s="265" t="s">
        <v>178</v>
      </c>
      <c r="E38" s="268" t="s">
        <v>177</v>
      </c>
      <c r="F38" s="201" t="s">
        <v>90</v>
      </c>
      <c r="G38" s="137" t="s">
        <v>91</v>
      </c>
      <c r="H38" s="65" t="s">
        <v>92</v>
      </c>
      <c r="I38" s="65" t="s">
        <v>92</v>
      </c>
      <c r="J38" s="146" t="s">
        <v>113</v>
      </c>
      <c r="K38" s="61" t="s">
        <v>163</v>
      </c>
      <c r="L38" s="62" t="s">
        <v>125</v>
      </c>
      <c r="M38" s="63">
        <f>IFERROR(VLOOKUP(L38,'Listas Activos'!$B$24:$C$28,2,0),0)</f>
        <v>3</v>
      </c>
      <c r="N38" s="62" t="s">
        <v>96</v>
      </c>
      <c r="O38" s="63">
        <f>IFERROR(VLOOKUP(N38,'Listas Activos'!$B$31:$C$35,2,0),0)</f>
        <v>5</v>
      </c>
      <c r="P38" s="62" t="s">
        <v>96</v>
      </c>
      <c r="Q38" s="63">
        <f>IFERROR(VLOOKUP(P38,'Listas Activos'!$B$38:$C$42,2,0),0)</f>
        <v>5</v>
      </c>
      <c r="R38" s="63">
        <f t="shared" si="6"/>
        <v>5</v>
      </c>
      <c r="S38" s="93" t="str">
        <f>IFERROR(VLOOKUP(R38,'Listas Activos'!$B$4:$C$7,2,0),"-")</f>
        <v>Alto</v>
      </c>
      <c r="T38" s="66"/>
      <c r="U38" s="64" t="s">
        <v>116</v>
      </c>
      <c r="V38" s="137"/>
      <c r="W38" s="137"/>
      <c r="X38" s="137"/>
      <c r="Y38" s="137"/>
      <c r="Z38" s="64"/>
      <c r="AA38" s="137"/>
      <c r="AB38" s="137"/>
      <c r="AC38" s="137"/>
      <c r="AD38" s="138"/>
      <c r="AE38" s="137"/>
      <c r="AF38" s="124"/>
      <c r="AG38" s="137"/>
      <c r="AH38" s="139"/>
      <c r="AI38" s="94" t="str">
        <f>IF(ISERROR(VLOOKUP(AG38,'Listas Ley Transparencia'!$H$3:$M$17,2,0)),"",VLOOKUP(AG38,'Listas Ley Transparencia'!$H$3:$M$17,2,0))</f>
        <v/>
      </c>
      <c r="AJ38" s="95" t="str">
        <f>IF(ISERROR(VLOOKUP(AG38,'Listas Ley Transparencia'!$H$3:$M$17,3,0)),"",VLOOKUP(AG38,'Listas Ley Transparencia'!$H$3:$M$17,3,0))</f>
        <v/>
      </c>
      <c r="AK38" s="95" t="str">
        <f>IF(ISERROR(VLOOKUP(AG38,'Listas Ley Transparencia'!$H$3:$M$17,4,0)),"",VLOOKUP(AG38,'Listas Ley Transparencia'!$H$3:$M$17,4,0))</f>
        <v/>
      </c>
      <c r="AL38" s="96" t="str">
        <f>IF(ISERROR(VLOOKUP(AG38,'Listas Ley Transparencia'!$H$3:$M$17,6,0)),"",VLOOKUP(AG38,'Listas Ley Transparencia'!$H$3:$M$17,6,0))</f>
        <v/>
      </c>
      <c r="AM38" s="64"/>
      <c r="AN38" s="138"/>
      <c r="AO38" s="137"/>
      <c r="AP38" s="137"/>
      <c r="AQ38" s="139"/>
    </row>
    <row r="39" spans="1:43" ht="26">
      <c r="A39" s="67">
        <v>32</v>
      </c>
      <c r="B39" s="200" t="s">
        <v>86</v>
      </c>
      <c r="C39" s="204" t="s">
        <v>87</v>
      </c>
      <c r="D39" s="265" t="s">
        <v>179</v>
      </c>
      <c r="E39" s="268" t="s">
        <v>177</v>
      </c>
      <c r="F39" s="201" t="s">
        <v>90</v>
      </c>
      <c r="G39" s="137" t="s">
        <v>91</v>
      </c>
      <c r="H39" s="65" t="s">
        <v>92</v>
      </c>
      <c r="I39" s="65" t="s">
        <v>92</v>
      </c>
      <c r="J39" s="146" t="s">
        <v>113</v>
      </c>
      <c r="K39" s="61" t="s">
        <v>163</v>
      </c>
      <c r="L39" s="62" t="s">
        <v>125</v>
      </c>
      <c r="M39" s="63">
        <f>IFERROR(VLOOKUP(L39,'Listas Activos'!$B$24:$C$28,2,0),0)</f>
        <v>3</v>
      </c>
      <c r="N39" s="62" t="s">
        <v>96</v>
      </c>
      <c r="O39" s="63">
        <f>IFERROR(VLOOKUP(N39,'Listas Activos'!$B$31:$C$35,2,0),0)</f>
        <v>5</v>
      </c>
      <c r="P39" s="62" t="s">
        <v>96</v>
      </c>
      <c r="Q39" s="63">
        <f>IFERROR(VLOOKUP(P39,'Listas Activos'!$B$38:$C$42,2,0),0)</f>
        <v>5</v>
      </c>
      <c r="R39" s="63">
        <f t="shared" si="6"/>
        <v>5</v>
      </c>
      <c r="S39" s="93" t="str">
        <f>IFERROR(VLOOKUP(R39,'Listas Activos'!$B$4:$C$7,2,0),"-")</f>
        <v>Alto</v>
      </c>
      <c r="T39" s="66"/>
      <c r="U39" s="64" t="s">
        <v>116</v>
      </c>
      <c r="V39" s="137"/>
      <c r="W39" s="137"/>
      <c r="X39" s="137"/>
      <c r="Y39" s="137"/>
      <c r="Z39" s="64"/>
      <c r="AA39" s="137"/>
      <c r="AB39" s="137"/>
      <c r="AC39" s="137"/>
      <c r="AD39" s="138"/>
      <c r="AE39" s="137"/>
      <c r="AF39" s="124"/>
      <c r="AG39" s="137"/>
      <c r="AH39" s="139"/>
      <c r="AI39" s="94" t="str">
        <f>IF(ISERROR(VLOOKUP(AG39,'Listas Ley Transparencia'!$H$3:$M$17,2,0)),"",VLOOKUP(AG39,'Listas Ley Transparencia'!$H$3:$M$17,2,0))</f>
        <v/>
      </c>
      <c r="AJ39" s="95" t="str">
        <f>IF(ISERROR(VLOOKUP(AG39,'Listas Ley Transparencia'!$H$3:$M$17,3,0)),"",VLOOKUP(AG39,'Listas Ley Transparencia'!$H$3:$M$17,3,0))</f>
        <v/>
      </c>
      <c r="AK39" s="95" t="str">
        <f>IF(ISERROR(VLOOKUP(AG39,'Listas Ley Transparencia'!$H$3:$M$17,4,0)),"",VLOOKUP(AG39,'Listas Ley Transparencia'!$H$3:$M$17,4,0))</f>
        <v/>
      </c>
      <c r="AL39" s="96" t="str">
        <f>IF(ISERROR(VLOOKUP(AG39,'Listas Ley Transparencia'!$H$3:$M$17,6,0)),"",VLOOKUP(AG39,'Listas Ley Transparencia'!$H$3:$M$17,6,0))</f>
        <v/>
      </c>
      <c r="AM39" s="64"/>
      <c r="AN39" s="138"/>
      <c r="AO39" s="137"/>
      <c r="AP39" s="137"/>
      <c r="AQ39" s="139"/>
    </row>
    <row r="40" spans="1:43" ht="26">
      <c r="A40" s="67">
        <v>33</v>
      </c>
      <c r="B40" s="200" t="s">
        <v>86</v>
      </c>
      <c r="C40" s="204" t="s">
        <v>87</v>
      </c>
      <c r="D40" s="265" t="s">
        <v>180</v>
      </c>
      <c r="E40" s="268" t="s">
        <v>177</v>
      </c>
      <c r="F40" s="201" t="s">
        <v>90</v>
      </c>
      <c r="G40" s="137" t="s">
        <v>91</v>
      </c>
      <c r="H40" s="65" t="s">
        <v>92</v>
      </c>
      <c r="I40" s="65" t="s">
        <v>92</v>
      </c>
      <c r="J40" s="146" t="s">
        <v>113</v>
      </c>
      <c r="K40" s="61" t="s">
        <v>163</v>
      </c>
      <c r="L40" s="62" t="s">
        <v>125</v>
      </c>
      <c r="M40" s="63">
        <f>IFERROR(VLOOKUP(L40,'Listas Activos'!$B$24:$C$28,2,0),0)</f>
        <v>3</v>
      </c>
      <c r="N40" s="62" t="s">
        <v>96</v>
      </c>
      <c r="O40" s="63">
        <f>IFERROR(VLOOKUP(N40,'Listas Activos'!$B$31:$C$35,2,0),0)</f>
        <v>5</v>
      </c>
      <c r="P40" s="62" t="s">
        <v>96</v>
      </c>
      <c r="Q40" s="63">
        <f>IFERROR(VLOOKUP(P40,'Listas Activos'!$B$38:$C$42,2,0),0)</f>
        <v>5</v>
      </c>
      <c r="R40" s="63">
        <f t="shared" si="6"/>
        <v>5</v>
      </c>
      <c r="S40" s="93" t="str">
        <f>IFERROR(VLOOKUP(R40,'Listas Activos'!$B$4:$C$7,2,0),"-")</f>
        <v>Alto</v>
      </c>
      <c r="T40" s="66"/>
      <c r="U40" s="64" t="s">
        <v>116</v>
      </c>
      <c r="V40" s="137"/>
      <c r="W40" s="137"/>
      <c r="X40" s="137"/>
      <c r="Y40" s="137"/>
      <c r="Z40" s="64"/>
      <c r="AA40" s="137"/>
      <c r="AB40" s="137"/>
      <c r="AC40" s="137"/>
      <c r="AD40" s="138"/>
      <c r="AE40" s="137"/>
      <c r="AF40" s="124"/>
      <c r="AG40" s="137"/>
      <c r="AH40" s="139"/>
      <c r="AI40" s="94" t="str">
        <f>IF(ISERROR(VLOOKUP(AG40,'Listas Ley Transparencia'!$H$3:$M$17,2,0)),"",VLOOKUP(AG40,'Listas Ley Transparencia'!$H$3:$M$17,2,0))</f>
        <v/>
      </c>
      <c r="AJ40" s="95" t="str">
        <f>IF(ISERROR(VLOOKUP(AG40,'Listas Ley Transparencia'!$H$3:$M$17,3,0)),"",VLOOKUP(AG40,'Listas Ley Transparencia'!$H$3:$M$17,3,0))</f>
        <v/>
      </c>
      <c r="AK40" s="95" t="str">
        <f>IF(ISERROR(VLOOKUP(AG40,'Listas Ley Transparencia'!$H$3:$M$17,4,0)),"",VLOOKUP(AG40,'Listas Ley Transparencia'!$H$3:$M$17,4,0))</f>
        <v/>
      </c>
      <c r="AL40" s="96" t="str">
        <f>IF(ISERROR(VLOOKUP(AG40,'Listas Ley Transparencia'!$H$3:$M$17,6,0)),"",VLOOKUP(AG40,'Listas Ley Transparencia'!$H$3:$M$17,6,0))</f>
        <v/>
      </c>
      <c r="AM40" s="64"/>
      <c r="AN40" s="138"/>
      <c r="AO40" s="137"/>
      <c r="AP40" s="137"/>
      <c r="AQ40" s="139"/>
    </row>
    <row r="41" spans="1:43" ht="26">
      <c r="A41" s="67">
        <v>34</v>
      </c>
      <c r="B41" s="200" t="s">
        <v>86</v>
      </c>
      <c r="C41" s="204" t="s">
        <v>87</v>
      </c>
      <c r="D41" s="265" t="s">
        <v>181</v>
      </c>
      <c r="E41" s="268" t="s">
        <v>177</v>
      </c>
      <c r="F41" s="201" t="s">
        <v>90</v>
      </c>
      <c r="G41" s="137" t="s">
        <v>91</v>
      </c>
      <c r="H41" s="65" t="s">
        <v>92</v>
      </c>
      <c r="I41" s="65" t="s">
        <v>92</v>
      </c>
      <c r="J41" s="146" t="s">
        <v>113</v>
      </c>
      <c r="K41" s="61" t="s">
        <v>163</v>
      </c>
      <c r="L41" s="62" t="s">
        <v>125</v>
      </c>
      <c r="M41" s="63">
        <f>IFERROR(VLOOKUP(L41,'Listas Activos'!$B$24:$C$28,2,0),0)</f>
        <v>3</v>
      </c>
      <c r="N41" s="62" t="s">
        <v>96</v>
      </c>
      <c r="O41" s="63">
        <f>IFERROR(VLOOKUP(N41,'Listas Activos'!$B$31:$C$35,2,0),0)</f>
        <v>5</v>
      </c>
      <c r="P41" s="62" t="s">
        <v>96</v>
      </c>
      <c r="Q41" s="63">
        <f>IFERROR(VLOOKUP(P41,'Listas Activos'!$B$38:$C$42,2,0),0)</f>
        <v>5</v>
      </c>
      <c r="R41" s="63">
        <f t="shared" si="6"/>
        <v>5</v>
      </c>
      <c r="S41" s="93" t="str">
        <f>IFERROR(VLOOKUP(R41,'Listas Activos'!$B$4:$C$7,2,0),"-")</f>
        <v>Alto</v>
      </c>
      <c r="T41" s="66"/>
      <c r="U41" s="64" t="s">
        <v>116</v>
      </c>
      <c r="V41" s="137"/>
      <c r="W41" s="137"/>
      <c r="X41" s="137"/>
      <c r="Y41" s="137"/>
      <c r="Z41" s="64"/>
      <c r="AA41" s="137"/>
      <c r="AB41" s="137"/>
      <c r="AC41" s="137"/>
      <c r="AD41" s="138"/>
      <c r="AE41" s="137"/>
      <c r="AF41" s="124"/>
      <c r="AG41" s="137"/>
      <c r="AH41" s="139"/>
      <c r="AI41" s="94" t="str">
        <f>IF(ISERROR(VLOOKUP(AG41,'Listas Ley Transparencia'!$H$3:$M$17,2,0)),"",VLOOKUP(AG41,'Listas Ley Transparencia'!$H$3:$M$17,2,0))</f>
        <v/>
      </c>
      <c r="AJ41" s="95" t="str">
        <f>IF(ISERROR(VLOOKUP(AG41,'Listas Ley Transparencia'!$H$3:$M$17,3,0)),"",VLOOKUP(AG41,'Listas Ley Transparencia'!$H$3:$M$17,3,0))</f>
        <v/>
      </c>
      <c r="AK41" s="95" t="str">
        <f>IF(ISERROR(VLOOKUP(AG41,'Listas Ley Transparencia'!$H$3:$M$17,4,0)),"",VLOOKUP(AG41,'Listas Ley Transparencia'!$H$3:$M$17,4,0))</f>
        <v/>
      </c>
      <c r="AL41" s="96" t="str">
        <f>IF(ISERROR(VLOOKUP(AG41,'Listas Ley Transparencia'!$H$3:$M$17,6,0)),"",VLOOKUP(AG41,'Listas Ley Transparencia'!$H$3:$M$17,6,0))</f>
        <v/>
      </c>
      <c r="AM41" s="64"/>
      <c r="AN41" s="138"/>
      <c r="AO41" s="137"/>
      <c r="AP41" s="137"/>
      <c r="AQ41" s="139"/>
    </row>
    <row r="42" spans="1:43" ht="26">
      <c r="A42" s="67">
        <v>35</v>
      </c>
      <c r="B42" s="200" t="s">
        <v>86</v>
      </c>
      <c r="C42" s="204" t="s">
        <v>87</v>
      </c>
      <c r="D42" s="265" t="s">
        <v>182</v>
      </c>
      <c r="E42" s="268" t="s">
        <v>183</v>
      </c>
      <c r="F42" s="201" t="s">
        <v>90</v>
      </c>
      <c r="G42" s="137" t="s">
        <v>91</v>
      </c>
      <c r="H42" s="65" t="s">
        <v>92</v>
      </c>
      <c r="I42" s="65" t="s">
        <v>92</v>
      </c>
      <c r="J42" s="146" t="s">
        <v>113</v>
      </c>
      <c r="K42" s="61" t="s">
        <v>163</v>
      </c>
      <c r="L42" s="62" t="s">
        <v>125</v>
      </c>
      <c r="M42" s="63">
        <f>IFERROR(VLOOKUP(L42,'Listas Activos'!$B$24:$C$28,2,0),0)</f>
        <v>3</v>
      </c>
      <c r="N42" s="62" t="s">
        <v>96</v>
      </c>
      <c r="O42" s="63">
        <f>IFERROR(VLOOKUP(N42,'Listas Activos'!$B$31:$C$35,2,0),0)</f>
        <v>5</v>
      </c>
      <c r="P42" s="62" t="s">
        <v>96</v>
      </c>
      <c r="Q42" s="63">
        <f>IFERROR(VLOOKUP(P42,'Listas Activos'!$B$38:$C$42,2,0),0)</f>
        <v>5</v>
      </c>
      <c r="R42" s="63">
        <f t="shared" si="6"/>
        <v>5</v>
      </c>
      <c r="S42" s="93" t="str">
        <f>IFERROR(VLOOKUP(R42,'Listas Activos'!$B$4:$C$7,2,0),"-")</f>
        <v>Alto</v>
      </c>
      <c r="T42" s="66"/>
      <c r="U42" s="64" t="s">
        <v>116</v>
      </c>
      <c r="V42" s="137"/>
      <c r="W42" s="137"/>
      <c r="X42" s="137"/>
      <c r="Y42" s="137"/>
      <c r="Z42" s="64"/>
      <c r="AA42" s="137"/>
      <c r="AB42" s="137"/>
      <c r="AC42" s="137"/>
      <c r="AD42" s="138"/>
      <c r="AE42" s="137"/>
      <c r="AF42" s="124"/>
      <c r="AG42" s="137"/>
      <c r="AH42" s="139"/>
      <c r="AI42" s="94" t="str">
        <f>IF(ISERROR(VLOOKUP(AG42,'Listas Ley Transparencia'!$H$3:$M$17,2,0)),"",VLOOKUP(AG42,'Listas Ley Transparencia'!$H$3:$M$17,2,0))</f>
        <v/>
      </c>
      <c r="AJ42" s="95" t="str">
        <f>IF(ISERROR(VLOOKUP(AG42,'Listas Ley Transparencia'!$H$3:$M$17,3,0)),"",VLOOKUP(AG42,'Listas Ley Transparencia'!$H$3:$M$17,3,0))</f>
        <v/>
      </c>
      <c r="AK42" s="95" t="str">
        <f>IF(ISERROR(VLOOKUP(AG42,'Listas Ley Transparencia'!$H$3:$M$17,4,0)),"",VLOOKUP(AG42,'Listas Ley Transparencia'!$H$3:$M$17,4,0))</f>
        <v/>
      </c>
      <c r="AL42" s="96" t="str">
        <f>IF(ISERROR(VLOOKUP(AG42,'Listas Ley Transparencia'!$H$3:$M$17,6,0)),"",VLOOKUP(AG42,'Listas Ley Transparencia'!$H$3:$M$17,6,0))</f>
        <v/>
      </c>
      <c r="AM42" s="64"/>
      <c r="AN42" s="138"/>
      <c r="AO42" s="137"/>
      <c r="AP42" s="137"/>
      <c r="AQ42" s="139"/>
    </row>
    <row r="43" spans="1:43" ht="26">
      <c r="A43" s="67">
        <v>36</v>
      </c>
      <c r="B43" s="200" t="s">
        <v>86</v>
      </c>
      <c r="C43" s="204" t="s">
        <v>87</v>
      </c>
      <c r="D43" s="265" t="s">
        <v>184</v>
      </c>
      <c r="E43" s="268" t="s">
        <v>183</v>
      </c>
      <c r="F43" s="201" t="s">
        <v>90</v>
      </c>
      <c r="G43" s="137" t="s">
        <v>91</v>
      </c>
      <c r="H43" s="65" t="s">
        <v>92</v>
      </c>
      <c r="I43" s="65" t="s">
        <v>92</v>
      </c>
      <c r="J43" s="146" t="s">
        <v>113</v>
      </c>
      <c r="K43" s="61" t="s">
        <v>163</v>
      </c>
      <c r="L43" s="62" t="s">
        <v>125</v>
      </c>
      <c r="M43" s="63">
        <f>IFERROR(VLOOKUP(L43,'Listas Activos'!$B$24:$C$28,2,0),0)</f>
        <v>3</v>
      </c>
      <c r="N43" s="62" t="s">
        <v>96</v>
      </c>
      <c r="O43" s="63">
        <f>IFERROR(VLOOKUP(N43,'Listas Activos'!$B$31:$C$35,2,0),0)</f>
        <v>5</v>
      </c>
      <c r="P43" s="62" t="s">
        <v>96</v>
      </c>
      <c r="Q43" s="63">
        <f>IFERROR(VLOOKUP(P43,'Listas Activos'!$B$38:$C$42,2,0),0)</f>
        <v>5</v>
      </c>
      <c r="R43" s="63">
        <f t="shared" si="6"/>
        <v>5</v>
      </c>
      <c r="S43" s="93" t="str">
        <f>IFERROR(VLOOKUP(R43,'Listas Activos'!$B$4:$C$7,2,0),"-")</f>
        <v>Alto</v>
      </c>
      <c r="T43" s="66"/>
      <c r="U43" s="64" t="s">
        <v>116</v>
      </c>
      <c r="V43" s="137"/>
      <c r="W43" s="137"/>
      <c r="X43" s="137"/>
      <c r="Y43" s="137"/>
      <c r="Z43" s="64"/>
      <c r="AA43" s="137"/>
      <c r="AB43" s="137"/>
      <c r="AC43" s="137"/>
      <c r="AD43" s="138"/>
      <c r="AE43" s="137"/>
      <c r="AF43" s="124"/>
      <c r="AG43" s="137"/>
      <c r="AH43" s="139"/>
      <c r="AI43" s="94" t="str">
        <f>IF(ISERROR(VLOOKUP(AG43,'Listas Ley Transparencia'!$H$3:$M$17,2,0)),"",VLOOKUP(AG43,'Listas Ley Transparencia'!$H$3:$M$17,2,0))</f>
        <v/>
      </c>
      <c r="AJ43" s="95" t="str">
        <f>IF(ISERROR(VLOOKUP(AG43,'Listas Ley Transparencia'!$H$3:$M$17,3,0)),"",VLOOKUP(AG43,'Listas Ley Transparencia'!$H$3:$M$17,3,0))</f>
        <v/>
      </c>
      <c r="AK43" s="95" t="str">
        <f>IF(ISERROR(VLOOKUP(AG43,'Listas Ley Transparencia'!$H$3:$M$17,4,0)),"",VLOOKUP(AG43,'Listas Ley Transparencia'!$H$3:$M$17,4,0))</f>
        <v/>
      </c>
      <c r="AL43" s="96" t="str">
        <f>IF(ISERROR(VLOOKUP(AG43,'Listas Ley Transparencia'!$H$3:$M$17,6,0)),"",VLOOKUP(AG43,'Listas Ley Transparencia'!$H$3:$M$17,6,0))</f>
        <v/>
      </c>
      <c r="AM43" s="64"/>
      <c r="AN43" s="138"/>
      <c r="AO43" s="137"/>
      <c r="AP43" s="137"/>
      <c r="AQ43" s="139"/>
    </row>
    <row r="44" spans="1:43" ht="26">
      <c r="A44" s="67">
        <v>37</v>
      </c>
      <c r="B44" s="200" t="s">
        <v>86</v>
      </c>
      <c r="C44" s="204" t="s">
        <v>87</v>
      </c>
      <c r="D44" s="265" t="s">
        <v>185</v>
      </c>
      <c r="E44" s="268" t="s">
        <v>183</v>
      </c>
      <c r="F44" s="201" t="s">
        <v>90</v>
      </c>
      <c r="G44" s="137" t="s">
        <v>91</v>
      </c>
      <c r="H44" s="65" t="s">
        <v>92</v>
      </c>
      <c r="I44" s="65" t="s">
        <v>92</v>
      </c>
      <c r="J44" s="146" t="s">
        <v>113</v>
      </c>
      <c r="K44" s="61" t="s">
        <v>163</v>
      </c>
      <c r="L44" s="62" t="s">
        <v>125</v>
      </c>
      <c r="M44" s="63">
        <f>IFERROR(VLOOKUP(L44,'Listas Activos'!$B$24:$C$28,2,0),0)</f>
        <v>3</v>
      </c>
      <c r="N44" s="62" t="s">
        <v>96</v>
      </c>
      <c r="O44" s="63">
        <f>IFERROR(VLOOKUP(N44,'Listas Activos'!$B$31:$C$35,2,0),0)</f>
        <v>5</v>
      </c>
      <c r="P44" s="62" t="s">
        <v>96</v>
      </c>
      <c r="Q44" s="63">
        <f>IFERROR(VLOOKUP(P44,'Listas Activos'!$B$38:$C$42,2,0),0)</f>
        <v>5</v>
      </c>
      <c r="R44" s="63">
        <f t="shared" si="6"/>
        <v>5</v>
      </c>
      <c r="S44" s="93" t="str">
        <f>IFERROR(VLOOKUP(R44,'Listas Activos'!$B$4:$C$7,2,0),"-")</f>
        <v>Alto</v>
      </c>
      <c r="T44" s="66"/>
      <c r="U44" s="64" t="s">
        <v>116</v>
      </c>
      <c r="V44" s="137"/>
      <c r="W44" s="137"/>
      <c r="X44" s="137"/>
      <c r="Y44" s="137"/>
      <c r="Z44" s="64"/>
      <c r="AA44" s="137"/>
      <c r="AB44" s="137"/>
      <c r="AC44" s="137"/>
      <c r="AD44" s="138"/>
      <c r="AE44" s="137"/>
      <c r="AF44" s="124"/>
      <c r="AG44" s="137"/>
      <c r="AH44" s="139"/>
      <c r="AI44" s="94" t="str">
        <f>IF(ISERROR(VLOOKUP(AG44,'Listas Ley Transparencia'!$H$3:$M$17,2,0)),"",VLOOKUP(AG44,'Listas Ley Transparencia'!$H$3:$M$17,2,0))</f>
        <v/>
      </c>
      <c r="AJ44" s="95" t="str">
        <f>IF(ISERROR(VLOOKUP(AG44,'Listas Ley Transparencia'!$H$3:$M$17,3,0)),"",VLOOKUP(AG44,'Listas Ley Transparencia'!$H$3:$M$17,3,0))</f>
        <v/>
      </c>
      <c r="AK44" s="95" t="str">
        <f>IF(ISERROR(VLOOKUP(AG44,'Listas Ley Transparencia'!$H$3:$M$17,4,0)),"",VLOOKUP(AG44,'Listas Ley Transparencia'!$H$3:$M$17,4,0))</f>
        <v/>
      </c>
      <c r="AL44" s="96" t="str">
        <f>IF(ISERROR(VLOOKUP(AG44,'Listas Ley Transparencia'!$H$3:$M$17,6,0)),"",VLOOKUP(AG44,'Listas Ley Transparencia'!$H$3:$M$17,6,0))</f>
        <v/>
      </c>
      <c r="AM44" s="64"/>
      <c r="AN44" s="138"/>
      <c r="AO44" s="137"/>
      <c r="AP44" s="137"/>
      <c r="AQ44" s="139"/>
    </row>
    <row r="45" spans="1:43" ht="26">
      <c r="A45" s="67">
        <v>38</v>
      </c>
      <c r="B45" s="200" t="s">
        <v>86</v>
      </c>
      <c r="C45" s="204" t="s">
        <v>87</v>
      </c>
      <c r="D45" s="253" t="s">
        <v>186</v>
      </c>
      <c r="E45" s="268" t="s">
        <v>187</v>
      </c>
      <c r="F45" s="201" t="s">
        <v>90</v>
      </c>
      <c r="G45" s="137" t="s">
        <v>91</v>
      </c>
      <c r="H45" s="65" t="s">
        <v>92</v>
      </c>
      <c r="I45" s="65" t="s">
        <v>92</v>
      </c>
      <c r="J45" s="146" t="s">
        <v>113</v>
      </c>
      <c r="K45" s="61" t="s">
        <v>163</v>
      </c>
      <c r="L45" s="62" t="s">
        <v>125</v>
      </c>
      <c r="M45" s="63">
        <f>IFERROR(VLOOKUP(L45,'Listas Activos'!$B$24:$C$28,2,0),0)</f>
        <v>3</v>
      </c>
      <c r="N45" s="62" t="s">
        <v>115</v>
      </c>
      <c r="O45" s="63">
        <f>IFERROR(VLOOKUP(N45,'Listas Activos'!$B$31:$C$35,2,0),0)</f>
        <v>3</v>
      </c>
      <c r="P45" s="62" t="s">
        <v>126</v>
      </c>
      <c r="Q45" s="63">
        <f>IFERROR(VLOOKUP(P45,'Listas Activos'!$B$38:$C$42,2,0),0)</f>
        <v>1</v>
      </c>
      <c r="R45" s="63">
        <f t="shared" si="6"/>
        <v>3</v>
      </c>
      <c r="S45" s="93" t="str">
        <f>IFERROR(VLOOKUP(R45,'Listas Activos'!$B$4:$C$7,2,0),"-")</f>
        <v>Medio</v>
      </c>
      <c r="T45" s="66"/>
      <c r="U45" s="64" t="s">
        <v>116</v>
      </c>
      <c r="V45" s="137"/>
      <c r="W45" s="137"/>
      <c r="X45" s="137"/>
      <c r="Y45" s="137"/>
      <c r="Z45" s="64"/>
      <c r="AA45" s="137"/>
      <c r="AB45" s="137"/>
      <c r="AC45" s="137"/>
      <c r="AD45" s="138"/>
      <c r="AE45" s="137"/>
      <c r="AF45" s="124"/>
      <c r="AG45" s="137"/>
      <c r="AH45" s="139"/>
      <c r="AI45" s="94" t="str">
        <f>IF(ISERROR(VLOOKUP(AG45,'Listas Ley Transparencia'!$H$3:$M$17,2,0)),"",VLOOKUP(AG45,'Listas Ley Transparencia'!$H$3:$M$17,2,0))</f>
        <v/>
      </c>
      <c r="AJ45" s="95" t="str">
        <f>IF(ISERROR(VLOOKUP(AG45,'Listas Ley Transparencia'!$H$3:$M$17,3,0)),"",VLOOKUP(AG45,'Listas Ley Transparencia'!$H$3:$M$17,3,0))</f>
        <v/>
      </c>
      <c r="AK45" s="95" t="str">
        <f>IF(ISERROR(VLOOKUP(AG45,'Listas Ley Transparencia'!$H$3:$M$17,4,0)),"",VLOOKUP(AG45,'Listas Ley Transparencia'!$H$3:$M$17,4,0))</f>
        <v/>
      </c>
      <c r="AL45" s="96" t="str">
        <f>IF(ISERROR(VLOOKUP(AG45,'Listas Ley Transparencia'!$H$3:$M$17,6,0)),"",VLOOKUP(AG45,'Listas Ley Transparencia'!$H$3:$M$17,6,0))</f>
        <v/>
      </c>
      <c r="AM45" s="64"/>
      <c r="AN45" s="138"/>
      <c r="AO45" s="137"/>
      <c r="AP45" s="137"/>
      <c r="AQ45" s="139"/>
    </row>
    <row r="46" spans="1:43" ht="26">
      <c r="A46" s="67">
        <v>39</v>
      </c>
      <c r="B46" s="200" t="s">
        <v>86</v>
      </c>
      <c r="C46" s="204" t="s">
        <v>87</v>
      </c>
      <c r="D46" s="454" t="s">
        <v>188</v>
      </c>
      <c r="E46" s="268" t="s">
        <v>189</v>
      </c>
      <c r="F46" s="201" t="s">
        <v>90</v>
      </c>
      <c r="G46" s="137" t="s">
        <v>91</v>
      </c>
      <c r="H46" s="65" t="s">
        <v>92</v>
      </c>
      <c r="I46" s="65" t="s">
        <v>92</v>
      </c>
      <c r="J46" s="146" t="s">
        <v>113</v>
      </c>
      <c r="K46" s="61" t="s">
        <v>163</v>
      </c>
      <c r="L46" s="62" t="s">
        <v>95</v>
      </c>
      <c r="M46" s="63">
        <f>IFERROR(VLOOKUP(L46,'Listas Activos'!$B$24:$C$28,2,0),0)</f>
        <v>5</v>
      </c>
      <c r="N46" s="62" t="s">
        <v>96</v>
      </c>
      <c r="O46" s="63">
        <f>IFERROR(VLOOKUP(N46,'Listas Activos'!$B$31:$C$35,2,0),0)</f>
        <v>5</v>
      </c>
      <c r="P46" s="62" t="s">
        <v>96</v>
      </c>
      <c r="Q46" s="63">
        <f>IFERROR(VLOOKUP(P46,'Listas Activos'!$B$38:$C$42,2,0),0)</f>
        <v>5</v>
      </c>
      <c r="R46" s="63">
        <f t="shared" si="6"/>
        <v>5</v>
      </c>
      <c r="S46" s="93" t="str">
        <f>IFERROR(VLOOKUP(R46,'Listas Activos'!$B$4:$C$7,2,0),"-")</f>
        <v>Alto</v>
      </c>
      <c r="T46" s="66"/>
      <c r="U46" s="64" t="s">
        <v>116</v>
      </c>
      <c r="V46" s="137"/>
      <c r="W46" s="137"/>
      <c r="X46" s="137"/>
      <c r="Y46" s="137"/>
      <c r="Z46" s="64"/>
      <c r="AA46" s="137"/>
      <c r="AB46" s="137"/>
      <c r="AC46" s="137"/>
      <c r="AD46" s="138"/>
      <c r="AE46" s="137"/>
      <c r="AF46" s="124"/>
      <c r="AG46" s="137"/>
      <c r="AH46" s="139"/>
      <c r="AI46" s="94" t="str">
        <f>IF(ISERROR(VLOOKUP(AG46,'Listas Ley Transparencia'!$H$3:$M$17,2,0)),"",VLOOKUP(AG46,'Listas Ley Transparencia'!$H$3:$M$17,2,0))</f>
        <v/>
      </c>
      <c r="AJ46" s="95" t="str">
        <f>IF(ISERROR(VLOOKUP(AG46,'Listas Ley Transparencia'!$H$3:$M$17,3,0)),"",VLOOKUP(AG46,'Listas Ley Transparencia'!$H$3:$M$17,3,0))</f>
        <v/>
      </c>
      <c r="AK46" s="95" t="str">
        <f>IF(ISERROR(VLOOKUP(AG46,'Listas Ley Transparencia'!$H$3:$M$17,4,0)),"",VLOOKUP(AG46,'Listas Ley Transparencia'!$H$3:$M$17,4,0))</f>
        <v/>
      </c>
      <c r="AL46" s="96" t="str">
        <f>IF(ISERROR(VLOOKUP(AG46,'Listas Ley Transparencia'!$H$3:$M$17,6,0)),"",VLOOKUP(AG46,'Listas Ley Transparencia'!$H$3:$M$17,6,0))</f>
        <v/>
      </c>
      <c r="AM46" s="64"/>
      <c r="AN46" s="138"/>
      <c r="AO46" s="137"/>
      <c r="AP46" s="137"/>
      <c r="AQ46" s="139"/>
    </row>
    <row r="47" spans="1:43" ht="26">
      <c r="A47" s="67">
        <v>40</v>
      </c>
      <c r="B47" s="200" t="s">
        <v>86</v>
      </c>
      <c r="C47" s="204" t="s">
        <v>87</v>
      </c>
      <c r="D47" s="253" t="s">
        <v>190</v>
      </c>
      <c r="E47" s="268" t="s">
        <v>191</v>
      </c>
      <c r="F47" s="201" t="s">
        <v>90</v>
      </c>
      <c r="G47" s="137" t="s">
        <v>91</v>
      </c>
      <c r="H47" s="65" t="s">
        <v>92</v>
      </c>
      <c r="I47" s="65" t="s">
        <v>92</v>
      </c>
      <c r="J47" s="146" t="s">
        <v>113</v>
      </c>
      <c r="K47" s="61" t="s">
        <v>163</v>
      </c>
      <c r="L47" s="62" t="s">
        <v>95</v>
      </c>
      <c r="M47" s="63">
        <f>IFERROR(VLOOKUP(L47,'Listas Activos'!$B$24:$C$28,2,0),0)</f>
        <v>5</v>
      </c>
      <c r="N47" s="62" t="s">
        <v>96</v>
      </c>
      <c r="O47" s="63">
        <f>IFERROR(VLOOKUP(N47,'Listas Activos'!$B$31:$C$35,2,0),0)</f>
        <v>5</v>
      </c>
      <c r="P47" s="62" t="s">
        <v>96</v>
      </c>
      <c r="Q47" s="63">
        <f>IFERROR(VLOOKUP(P47,'Listas Activos'!$B$38:$C$42,2,0),0)</f>
        <v>5</v>
      </c>
      <c r="R47" s="63">
        <f t="shared" si="6"/>
        <v>5</v>
      </c>
      <c r="S47" s="93" t="str">
        <f>IFERROR(VLOOKUP(R47,'Listas Activos'!$B$4:$C$7,2,0),"-")</f>
        <v>Alto</v>
      </c>
      <c r="T47" s="66"/>
      <c r="U47" s="64" t="s">
        <v>116</v>
      </c>
      <c r="V47" s="137"/>
      <c r="W47" s="137"/>
      <c r="X47" s="137"/>
      <c r="Y47" s="137"/>
      <c r="Z47" s="64"/>
      <c r="AA47" s="137"/>
      <c r="AB47" s="137"/>
      <c r="AC47" s="137"/>
      <c r="AD47" s="138"/>
      <c r="AE47" s="137"/>
      <c r="AF47" s="124"/>
      <c r="AG47" s="137"/>
      <c r="AH47" s="139"/>
      <c r="AI47" s="94" t="str">
        <f>IF(ISERROR(VLOOKUP(AG47,'Listas Ley Transparencia'!$H$3:$M$17,2,0)),"",VLOOKUP(AG47,'Listas Ley Transparencia'!$H$3:$M$17,2,0))</f>
        <v/>
      </c>
      <c r="AJ47" s="95" t="str">
        <f>IF(ISERROR(VLOOKUP(AG47,'Listas Ley Transparencia'!$H$3:$M$17,3,0)),"",VLOOKUP(AG47,'Listas Ley Transparencia'!$H$3:$M$17,3,0))</f>
        <v/>
      </c>
      <c r="AK47" s="95" t="str">
        <f>IF(ISERROR(VLOOKUP(AG47,'Listas Ley Transparencia'!$H$3:$M$17,4,0)),"",VLOOKUP(AG47,'Listas Ley Transparencia'!$H$3:$M$17,4,0))</f>
        <v/>
      </c>
      <c r="AL47" s="96" t="str">
        <f>IF(ISERROR(VLOOKUP(AG47,'Listas Ley Transparencia'!$H$3:$M$17,6,0)),"",VLOOKUP(AG47,'Listas Ley Transparencia'!$H$3:$M$17,6,0))</f>
        <v/>
      </c>
      <c r="AM47" s="64"/>
      <c r="AN47" s="138"/>
      <c r="AO47" s="137"/>
      <c r="AP47" s="137"/>
      <c r="AQ47" s="139"/>
    </row>
    <row r="48" spans="1:43" ht="26">
      <c r="A48" s="67">
        <v>41</v>
      </c>
      <c r="B48" s="200" t="s">
        <v>86</v>
      </c>
      <c r="C48" s="204" t="s">
        <v>87</v>
      </c>
      <c r="D48" s="455" t="s">
        <v>192</v>
      </c>
      <c r="E48" s="268" t="s">
        <v>193</v>
      </c>
      <c r="F48" s="201" t="s">
        <v>90</v>
      </c>
      <c r="G48" s="137" t="s">
        <v>91</v>
      </c>
      <c r="H48" s="65" t="s">
        <v>92</v>
      </c>
      <c r="I48" s="65" t="s">
        <v>92</v>
      </c>
      <c r="J48" s="146" t="s">
        <v>113</v>
      </c>
      <c r="K48" s="61" t="s">
        <v>163</v>
      </c>
      <c r="L48" s="62" t="s">
        <v>125</v>
      </c>
      <c r="M48" s="63">
        <f>IFERROR(VLOOKUP(L48,'Listas Activos'!$B$24:$C$28,2,0),0)</f>
        <v>3</v>
      </c>
      <c r="N48" s="62" t="s">
        <v>115</v>
      </c>
      <c r="O48" s="63">
        <f>IFERROR(VLOOKUP(N48,'Listas Activos'!$B$31:$C$35,2,0),0)</f>
        <v>3</v>
      </c>
      <c r="P48" s="62" t="s">
        <v>115</v>
      </c>
      <c r="Q48" s="63">
        <f>IFERROR(VLOOKUP(P48,'Listas Activos'!$B$38:$C$42,2,0),0)</f>
        <v>3</v>
      </c>
      <c r="R48" s="63">
        <f t="shared" si="6"/>
        <v>3</v>
      </c>
      <c r="S48" s="93" t="str">
        <f>IFERROR(VLOOKUP(R48,'Listas Activos'!$B$4:$C$7,2,0),"-")</f>
        <v>Medio</v>
      </c>
      <c r="T48" s="66"/>
      <c r="U48" s="64" t="s">
        <v>116</v>
      </c>
      <c r="V48" s="137"/>
      <c r="W48" s="137"/>
      <c r="X48" s="137"/>
      <c r="Y48" s="137"/>
      <c r="Z48" s="64"/>
      <c r="AA48" s="137"/>
      <c r="AB48" s="137"/>
      <c r="AC48" s="137"/>
      <c r="AD48" s="138"/>
      <c r="AE48" s="137"/>
      <c r="AF48" s="124"/>
      <c r="AG48" s="137"/>
      <c r="AH48" s="139"/>
      <c r="AI48" s="94" t="str">
        <f>IF(ISERROR(VLOOKUP(AG48,'Listas Ley Transparencia'!$H$3:$M$17,2,0)),"",VLOOKUP(AG48,'Listas Ley Transparencia'!$H$3:$M$17,2,0))</f>
        <v/>
      </c>
      <c r="AJ48" s="95" t="str">
        <f>IF(ISERROR(VLOOKUP(AG48,'Listas Ley Transparencia'!$H$3:$M$17,3,0)),"",VLOOKUP(AG48,'Listas Ley Transparencia'!$H$3:$M$17,3,0))</f>
        <v/>
      </c>
      <c r="AK48" s="95" t="str">
        <f>IF(ISERROR(VLOOKUP(AG48,'Listas Ley Transparencia'!$H$3:$M$17,4,0)),"",VLOOKUP(AG48,'Listas Ley Transparencia'!$H$3:$M$17,4,0))</f>
        <v/>
      </c>
      <c r="AL48" s="96" t="str">
        <f>IF(ISERROR(VLOOKUP(AG48,'Listas Ley Transparencia'!$H$3:$M$17,6,0)),"",VLOOKUP(AG48,'Listas Ley Transparencia'!$H$3:$M$17,6,0))</f>
        <v/>
      </c>
      <c r="AM48" s="64"/>
      <c r="AN48" s="138"/>
      <c r="AO48" s="137"/>
      <c r="AP48" s="137"/>
      <c r="AQ48" s="139"/>
    </row>
    <row r="49" spans="1:43" ht="26">
      <c r="A49" s="67">
        <v>42</v>
      </c>
      <c r="B49" s="200" t="s">
        <v>86</v>
      </c>
      <c r="C49" s="204" t="s">
        <v>87</v>
      </c>
      <c r="D49" s="455" t="s">
        <v>194</v>
      </c>
      <c r="E49" s="268" t="s">
        <v>195</v>
      </c>
      <c r="F49" s="201" t="s">
        <v>90</v>
      </c>
      <c r="G49" s="137" t="s">
        <v>91</v>
      </c>
      <c r="H49" s="65" t="s">
        <v>92</v>
      </c>
      <c r="I49" s="65" t="s">
        <v>92</v>
      </c>
      <c r="J49" s="146" t="s">
        <v>113</v>
      </c>
      <c r="K49" s="61" t="s">
        <v>163</v>
      </c>
      <c r="L49" s="62" t="s">
        <v>125</v>
      </c>
      <c r="M49" s="63">
        <f>IFERROR(VLOOKUP(L49,'Listas Activos'!$B$24:$C$28,2,0),0)</f>
        <v>3</v>
      </c>
      <c r="N49" s="62" t="s">
        <v>96</v>
      </c>
      <c r="O49" s="63">
        <f>IFERROR(VLOOKUP(N49,'Listas Activos'!$B$31:$C$35,2,0),0)</f>
        <v>5</v>
      </c>
      <c r="P49" s="62" t="s">
        <v>96</v>
      </c>
      <c r="Q49" s="63">
        <f>IFERROR(VLOOKUP(P49,'Listas Activos'!$B$38:$C$42,2,0),0)</f>
        <v>5</v>
      </c>
      <c r="R49" s="63">
        <f t="shared" si="6"/>
        <v>5</v>
      </c>
      <c r="S49" s="93" t="str">
        <f>IFERROR(VLOOKUP(R49,'Listas Activos'!$B$4:$C$7,2,0),"-")</f>
        <v>Alto</v>
      </c>
      <c r="T49" s="66"/>
      <c r="U49" s="64" t="s">
        <v>116</v>
      </c>
      <c r="V49" s="137"/>
      <c r="W49" s="137"/>
      <c r="X49" s="137"/>
      <c r="Y49" s="137"/>
      <c r="Z49" s="64"/>
      <c r="AA49" s="137"/>
      <c r="AB49" s="137"/>
      <c r="AC49" s="137"/>
      <c r="AD49" s="138"/>
      <c r="AE49" s="137"/>
      <c r="AF49" s="124"/>
      <c r="AG49" s="137"/>
      <c r="AH49" s="139"/>
      <c r="AI49" s="94" t="str">
        <f>IF(ISERROR(VLOOKUP(AG49,'Listas Ley Transparencia'!$H$3:$M$17,2,0)),"",VLOOKUP(AG49,'Listas Ley Transparencia'!$H$3:$M$17,2,0))</f>
        <v/>
      </c>
      <c r="AJ49" s="95" t="str">
        <f>IF(ISERROR(VLOOKUP(AG49,'Listas Ley Transparencia'!$H$3:$M$17,3,0)),"",VLOOKUP(AG49,'Listas Ley Transparencia'!$H$3:$M$17,3,0))</f>
        <v/>
      </c>
      <c r="AK49" s="95" t="str">
        <f>IF(ISERROR(VLOOKUP(AG49,'Listas Ley Transparencia'!$H$3:$M$17,4,0)),"",VLOOKUP(AG49,'Listas Ley Transparencia'!$H$3:$M$17,4,0))</f>
        <v/>
      </c>
      <c r="AL49" s="96" t="str">
        <f>IF(ISERROR(VLOOKUP(AG49,'Listas Ley Transparencia'!$H$3:$M$17,6,0)),"",VLOOKUP(AG49,'Listas Ley Transparencia'!$H$3:$M$17,6,0))</f>
        <v/>
      </c>
      <c r="AM49" s="64"/>
      <c r="AN49" s="138"/>
      <c r="AO49" s="137"/>
      <c r="AP49" s="137"/>
      <c r="AQ49" s="139"/>
    </row>
    <row r="50" spans="1:43" ht="26">
      <c r="A50" s="67">
        <v>43</v>
      </c>
      <c r="B50" s="200" t="s">
        <v>86</v>
      </c>
      <c r="C50" s="204" t="s">
        <v>87</v>
      </c>
      <c r="D50" s="455" t="s">
        <v>196</v>
      </c>
      <c r="E50" s="268" t="s">
        <v>197</v>
      </c>
      <c r="F50" s="201" t="s">
        <v>90</v>
      </c>
      <c r="G50" s="137" t="s">
        <v>91</v>
      </c>
      <c r="H50" s="65" t="s">
        <v>92</v>
      </c>
      <c r="I50" s="65" t="s">
        <v>92</v>
      </c>
      <c r="J50" s="146" t="s">
        <v>113</v>
      </c>
      <c r="K50" s="61" t="s">
        <v>163</v>
      </c>
      <c r="L50" s="62" t="s">
        <v>125</v>
      </c>
      <c r="M50" s="63">
        <f>IFERROR(VLOOKUP(L50,'Listas Activos'!$B$24:$C$28,2,0),0)</f>
        <v>3</v>
      </c>
      <c r="N50" s="62" t="s">
        <v>115</v>
      </c>
      <c r="O50" s="63">
        <f>IFERROR(VLOOKUP(N50,'Listas Activos'!$B$31:$C$35,2,0),0)</f>
        <v>3</v>
      </c>
      <c r="P50" s="62" t="s">
        <v>115</v>
      </c>
      <c r="Q50" s="63">
        <f>IFERROR(VLOOKUP(P50,'Listas Activos'!$B$38:$C$42,2,0),0)</f>
        <v>3</v>
      </c>
      <c r="R50" s="63">
        <f t="shared" si="6"/>
        <v>3</v>
      </c>
      <c r="S50" s="93" t="str">
        <f>IFERROR(VLOOKUP(R50,'Listas Activos'!$B$4:$C$7,2,0),"-")</f>
        <v>Medio</v>
      </c>
      <c r="T50" s="66"/>
      <c r="U50" s="64" t="s">
        <v>116</v>
      </c>
      <c r="V50" s="137"/>
      <c r="W50" s="137"/>
      <c r="X50" s="137"/>
      <c r="Y50" s="137"/>
      <c r="Z50" s="64"/>
      <c r="AA50" s="137"/>
      <c r="AB50" s="137"/>
      <c r="AC50" s="137"/>
      <c r="AD50" s="138"/>
      <c r="AE50" s="137"/>
      <c r="AF50" s="124"/>
      <c r="AG50" s="137"/>
      <c r="AH50" s="139"/>
      <c r="AI50" s="94" t="str">
        <f>IF(ISERROR(VLOOKUP(AG50,'Listas Ley Transparencia'!$H$3:$M$17,2,0)),"",VLOOKUP(AG50,'Listas Ley Transparencia'!$H$3:$M$17,2,0))</f>
        <v/>
      </c>
      <c r="AJ50" s="95" t="str">
        <f>IF(ISERROR(VLOOKUP(AG50,'Listas Ley Transparencia'!$H$3:$M$17,3,0)),"",VLOOKUP(AG50,'Listas Ley Transparencia'!$H$3:$M$17,3,0))</f>
        <v/>
      </c>
      <c r="AK50" s="95" t="str">
        <f>IF(ISERROR(VLOOKUP(AG50,'Listas Ley Transparencia'!$H$3:$M$17,4,0)),"",VLOOKUP(AG50,'Listas Ley Transparencia'!$H$3:$M$17,4,0))</f>
        <v/>
      </c>
      <c r="AL50" s="96" t="str">
        <f>IF(ISERROR(VLOOKUP(AG50,'Listas Ley Transparencia'!$H$3:$M$17,6,0)),"",VLOOKUP(AG50,'Listas Ley Transparencia'!$H$3:$M$17,6,0))</f>
        <v/>
      </c>
      <c r="AM50" s="64"/>
      <c r="AN50" s="138"/>
      <c r="AO50" s="137"/>
      <c r="AP50" s="137"/>
      <c r="AQ50" s="139"/>
    </row>
    <row r="51" spans="1:43" ht="26">
      <c r="A51" s="67">
        <v>44</v>
      </c>
      <c r="B51" s="200" t="s">
        <v>86</v>
      </c>
      <c r="C51" s="204" t="s">
        <v>87</v>
      </c>
      <c r="D51" s="253" t="s">
        <v>198</v>
      </c>
      <c r="E51" s="268" t="s">
        <v>199</v>
      </c>
      <c r="F51" s="201" t="s">
        <v>90</v>
      </c>
      <c r="G51" s="137" t="s">
        <v>91</v>
      </c>
      <c r="H51" s="65" t="s">
        <v>92</v>
      </c>
      <c r="I51" s="65" t="s">
        <v>92</v>
      </c>
      <c r="J51" s="146" t="s">
        <v>113</v>
      </c>
      <c r="K51" s="61" t="s">
        <v>163</v>
      </c>
      <c r="L51" s="62" t="s">
        <v>125</v>
      </c>
      <c r="M51" s="63">
        <f>IFERROR(VLOOKUP(L51,'Listas Activos'!$B$24:$C$28,2,0),0)</f>
        <v>3</v>
      </c>
      <c r="N51" s="62" t="s">
        <v>115</v>
      </c>
      <c r="O51" s="63">
        <f>IFERROR(VLOOKUP(N51,'Listas Activos'!$B$31:$C$35,2,0),0)</f>
        <v>3</v>
      </c>
      <c r="P51" s="62" t="s">
        <v>96</v>
      </c>
      <c r="Q51" s="63">
        <f>IFERROR(VLOOKUP(P51,'Listas Activos'!$B$38:$C$42,2,0),0)</f>
        <v>5</v>
      </c>
      <c r="R51" s="63">
        <f t="shared" si="6"/>
        <v>3</v>
      </c>
      <c r="S51" s="93" t="str">
        <f>IFERROR(VLOOKUP(R51,'Listas Activos'!$B$4:$C$7,2,0),"-")</f>
        <v>Medio</v>
      </c>
      <c r="T51" s="66"/>
      <c r="U51" s="64" t="s">
        <v>116</v>
      </c>
      <c r="V51" s="137"/>
      <c r="W51" s="137"/>
      <c r="X51" s="137"/>
      <c r="Y51" s="137"/>
      <c r="Z51" s="64"/>
      <c r="AA51" s="137"/>
      <c r="AB51" s="137"/>
      <c r="AC51" s="137"/>
      <c r="AD51" s="138"/>
      <c r="AE51" s="137"/>
      <c r="AF51" s="124"/>
      <c r="AG51" s="137"/>
      <c r="AH51" s="139"/>
      <c r="AI51" s="94" t="str">
        <f>IF(ISERROR(VLOOKUP(AG51,'Listas Ley Transparencia'!$H$3:$M$17,2,0)),"",VLOOKUP(AG51,'Listas Ley Transparencia'!$H$3:$M$17,2,0))</f>
        <v/>
      </c>
      <c r="AJ51" s="95" t="str">
        <f>IF(ISERROR(VLOOKUP(AG51,'Listas Ley Transparencia'!$H$3:$M$17,3,0)),"",VLOOKUP(AG51,'Listas Ley Transparencia'!$H$3:$M$17,3,0))</f>
        <v/>
      </c>
      <c r="AK51" s="95" t="str">
        <f>IF(ISERROR(VLOOKUP(AG51,'Listas Ley Transparencia'!$H$3:$M$17,4,0)),"",VLOOKUP(AG51,'Listas Ley Transparencia'!$H$3:$M$17,4,0))</f>
        <v/>
      </c>
      <c r="AL51" s="96" t="str">
        <f>IF(ISERROR(VLOOKUP(AG51,'Listas Ley Transparencia'!$H$3:$M$17,6,0)),"",VLOOKUP(AG51,'Listas Ley Transparencia'!$H$3:$M$17,6,0))</f>
        <v/>
      </c>
      <c r="AM51" s="64"/>
      <c r="AN51" s="138"/>
      <c r="AO51" s="137"/>
      <c r="AP51" s="137"/>
      <c r="AQ51" s="139"/>
    </row>
    <row r="52" spans="1:43" ht="26">
      <c r="A52" s="67">
        <v>45</v>
      </c>
      <c r="B52" s="200" t="s">
        <v>86</v>
      </c>
      <c r="C52" s="204" t="s">
        <v>87</v>
      </c>
      <c r="D52" s="253" t="s">
        <v>200</v>
      </c>
      <c r="E52" s="268" t="s">
        <v>201</v>
      </c>
      <c r="F52" s="201" t="s">
        <v>90</v>
      </c>
      <c r="G52" s="137" t="s">
        <v>91</v>
      </c>
      <c r="H52" s="65" t="s">
        <v>92</v>
      </c>
      <c r="I52" s="65" t="s">
        <v>92</v>
      </c>
      <c r="J52" s="146" t="s">
        <v>113</v>
      </c>
      <c r="K52" s="61" t="s">
        <v>163</v>
      </c>
      <c r="L52" s="62" t="s">
        <v>95</v>
      </c>
      <c r="M52" s="63">
        <f>IFERROR(VLOOKUP(L52,'Listas Activos'!$B$24:$C$28,2,0),0)</f>
        <v>5</v>
      </c>
      <c r="N52" s="62" t="s">
        <v>96</v>
      </c>
      <c r="O52" s="63">
        <f>IFERROR(VLOOKUP(N52,'Listas Activos'!$B$31:$C$35,2,0),0)</f>
        <v>5</v>
      </c>
      <c r="P52" s="62" t="s">
        <v>96</v>
      </c>
      <c r="Q52" s="63">
        <f>IFERROR(VLOOKUP(P52,'Listas Activos'!$B$38:$C$42,2,0),0)</f>
        <v>5</v>
      </c>
      <c r="R52" s="63">
        <f t="shared" si="6"/>
        <v>5</v>
      </c>
      <c r="S52" s="93" t="str">
        <f>IFERROR(VLOOKUP(R52,'Listas Activos'!$B$4:$C$7,2,0),"-")</f>
        <v>Alto</v>
      </c>
      <c r="T52" s="66"/>
      <c r="U52" s="238" t="s">
        <v>97</v>
      </c>
      <c r="V52" s="201" t="s">
        <v>116</v>
      </c>
      <c r="W52" s="201" t="s">
        <v>116</v>
      </c>
      <c r="X52" s="201" t="s">
        <v>97</v>
      </c>
      <c r="Y52" s="201" t="s">
        <v>116</v>
      </c>
      <c r="Z52" s="64"/>
      <c r="AA52" s="137"/>
      <c r="AB52" s="137"/>
      <c r="AC52" s="137"/>
      <c r="AD52" s="138"/>
      <c r="AE52" s="137"/>
      <c r="AF52" s="124"/>
      <c r="AG52" s="137"/>
      <c r="AH52" s="139"/>
      <c r="AI52" s="94" t="str">
        <f>IF(ISERROR(VLOOKUP(AG52,'Listas Ley Transparencia'!$H$3:$M$17,2,0)),"",VLOOKUP(AG52,'Listas Ley Transparencia'!$H$3:$M$17,2,0))</f>
        <v/>
      </c>
      <c r="AJ52" s="95" t="str">
        <f>IF(ISERROR(VLOOKUP(AG52,'Listas Ley Transparencia'!$H$3:$M$17,3,0)),"",VLOOKUP(AG52,'Listas Ley Transparencia'!$H$3:$M$17,3,0))</f>
        <v/>
      </c>
      <c r="AK52" s="95" t="str">
        <f>IF(ISERROR(VLOOKUP(AG52,'Listas Ley Transparencia'!$H$3:$M$17,4,0)),"",VLOOKUP(AG52,'Listas Ley Transparencia'!$H$3:$M$17,4,0))</f>
        <v/>
      </c>
      <c r="AL52" s="96" t="str">
        <f>IF(ISERROR(VLOOKUP(AG52,'Listas Ley Transparencia'!$H$3:$M$17,6,0)),"",VLOOKUP(AG52,'Listas Ley Transparencia'!$H$3:$M$17,6,0))</f>
        <v/>
      </c>
      <c r="AM52" s="64"/>
      <c r="AN52" s="138"/>
      <c r="AO52" s="137"/>
      <c r="AP52" s="137"/>
      <c r="AQ52" s="139"/>
    </row>
    <row r="53" spans="1:43" ht="65">
      <c r="A53" s="67">
        <v>46</v>
      </c>
      <c r="B53" s="200" t="s">
        <v>86</v>
      </c>
      <c r="C53" s="204" t="s">
        <v>87</v>
      </c>
      <c r="D53" s="268" t="s">
        <v>202</v>
      </c>
      <c r="E53" s="268" t="s">
        <v>202</v>
      </c>
      <c r="F53" s="201" t="s">
        <v>90</v>
      </c>
      <c r="G53" s="137" t="s">
        <v>91</v>
      </c>
      <c r="H53" s="65" t="s">
        <v>203</v>
      </c>
      <c r="I53" s="65" t="s">
        <v>112</v>
      </c>
      <c r="J53" s="146" t="s">
        <v>93</v>
      </c>
      <c r="K53" s="61" t="s">
        <v>204</v>
      </c>
      <c r="L53" s="62" t="s">
        <v>95</v>
      </c>
      <c r="M53" s="63">
        <f>IFERROR(VLOOKUP(L53,'Listas Activos'!$B$24:$C$28,2,0),0)</f>
        <v>5</v>
      </c>
      <c r="N53" s="62" t="s">
        <v>96</v>
      </c>
      <c r="O53" s="63">
        <f>IFERROR(VLOOKUP(N53,'Listas Activos'!$B$31:$C$35,2,0),0)</f>
        <v>5</v>
      </c>
      <c r="P53" s="62" t="s">
        <v>96</v>
      </c>
      <c r="Q53" s="63">
        <f>IFERROR(VLOOKUP(P53,'Listas Activos'!$B$38:$C$42,2,0),0)</f>
        <v>5</v>
      </c>
      <c r="R53" s="63">
        <f t="shared" si="6"/>
        <v>5</v>
      </c>
      <c r="S53" s="93" t="str">
        <f>IFERROR(VLOOKUP(R53,'Listas Activos'!$B$4:$C$7,2,0),"-")</f>
        <v>Alto</v>
      </c>
      <c r="T53" s="66"/>
      <c r="U53" s="238" t="s">
        <v>97</v>
      </c>
      <c r="V53" s="201" t="s">
        <v>116</v>
      </c>
      <c r="W53" s="201" t="s">
        <v>116</v>
      </c>
      <c r="X53" s="201" t="s">
        <v>97</v>
      </c>
      <c r="Y53" s="201" t="s">
        <v>116</v>
      </c>
      <c r="Z53" s="238" t="s">
        <v>205</v>
      </c>
      <c r="AA53" s="201" t="s">
        <v>99</v>
      </c>
      <c r="AB53" s="201" t="s">
        <v>100</v>
      </c>
      <c r="AC53" s="201" t="s">
        <v>101</v>
      </c>
      <c r="AD53" s="239">
        <v>42005</v>
      </c>
      <c r="AE53" s="201" t="s">
        <v>102</v>
      </c>
      <c r="AF53" s="240" t="s">
        <v>206</v>
      </c>
      <c r="AG53" s="201" t="s">
        <v>104</v>
      </c>
      <c r="AH53" s="245" t="s">
        <v>207</v>
      </c>
      <c r="AI53" s="94" t="str">
        <f>IF(ISERROR(VLOOKUP(AG53,'Listas Ley Transparencia'!$H$3:$M$17,2,0)),"",VLOOKUP(AG53,'Listas Ley Transparencia'!$H$3:$M$17,2,0))</f>
        <v>Información exceptuada por daño de derechos a personas naturales o jurídicas. Articulo 18 Ley 1712 de 2014</v>
      </c>
      <c r="AJ53" s="243" t="str">
        <f>IF(ISERROR(VLOOKUP(AG53,'Listas Ley Transparencia'!$H$3:$M$17,3,0)),"",VLOOKUP(AG53,'Listas Ley Transparencia'!$H$3:$M$17,3,0))</f>
        <v>El derecho de toda persona a la intimidad, bajo las limitaciones propias que impone la condición de servidor publico, en concordancia con lo estipulado</v>
      </c>
      <c r="AK53" s="243" t="str">
        <f>IF(ISERROR(VLOOKUP(AG53,'Listas Ley Transparencia'!$H$3:$M$17,4,0)),"",VLOOKUP(AG53,'Listas Ley Transparencia'!$H$3:$M$17,4,0))</f>
        <v>Publica Clasificada</v>
      </c>
      <c r="AL53" s="244" t="str">
        <f>IF(ISERROR(VLOOKUP(AG53,'Listas Ley Transparencia'!$H$3:$M$17,6,0)),"",VLOOKUP(AG53,'Listas Ley Transparencia'!$H$3:$M$17,6,0))</f>
        <v>Ilimitada</v>
      </c>
      <c r="AM53" s="238" t="s">
        <v>106</v>
      </c>
      <c r="AN53" s="239">
        <v>45945</v>
      </c>
      <c r="AO53" s="201" t="s">
        <v>208</v>
      </c>
      <c r="AP53" s="201" t="s">
        <v>209</v>
      </c>
      <c r="AQ53" s="245" t="s">
        <v>210</v>
      </c>
    </row>
    <row r="54" spans="1:43" ht="65">
      <c r="A54" s="67">
        <v>47</v>
      </c>
      <c r="B54" s="200" t="s">
        <v>86</v>
      </c>
      <c r="C54" s="204" t="s">
        <v>87</v>
      </c>
      <c r="D54" s="253" t="s">
        <v>211</v>
      </c>
      <c r="E54" s="268" t="s">
        <v>212</v>
      </c>
      <c r="F54" s="201" t="s">
        <v>90</v>
      </c>
      <c r="G54" s="137" t="s">
        <v>91</v>
      </c>
      <c r="H54" s="65" t="s">
        <v>203</v>
      </c>
      <c r="I54" s="65" t="s">
        <v>112</v>
      </c>
      <c r="J54" s="146" t="s">
        <v>93</v>
      </c>
      <c r="K54" s="61" t="s">
        <v>204</v>
      </c>
      <c r="L54" s="62" t="s">
        <v>95</v>
      </c>
      <c r="M54" s="63">
        <f>IFERROR(VLOOKUP(L54,'Listas Activos'!$B$24:$C$28,2,0),0)</f>
        <v>5</v>
      </c>
      <c r="N54" s="62" t="s">
        <v>96</v>
      </c>
      <c r="O54" s="63">
        <f>IFERROR(VLOOKUP(N54,'Listas Activos'!$B$31:$C$35,2,0),0)</f>
        <v>5</v>
      </c>
      <c r="P54" s="62" t="s">
        <v>96</v>
      </c>
      <c r="Q54" s="63">
        <f>IFERROR(VLOOKUP(P54,'Listas Activos'!$B$38:$C$42,2,0),0)</f>
        <v>5</v>
      </c>
      <c r="R54" s="63">
        <f t="shared" si="6"/>
        <v>5</v>
      </c>
      <c r="S54" s="93" t="str">
        <f>IFERROR(VLOOKUP(R54,'Listas Activos'!$B$4:$C$7,2,0),"-")</f>
        <v>Alto</v>
      </c>
      <c r="T54" s="66"/>
      <c r="U54" s="238" t="s">
        <v>97</v>
      </c>
      <c r="V54" s="201" t="s">
        <v>116</v>
      </c>
      <c r="W54" s="201" t="s">
        <v>116</v>
      </c>
      <c r="X54" s="201" t="s">
        <v>97</v>
      </c>
      <c r="Y54" s="201" t="s">
        <v>116</v>
      </c>
      <c r="Z54" s="238" t="s">
        <v>205</v>
      </c>
      <c r="AA54" s="201" t="s">
        <v>99</v>
      </c>
      <c r="AB54" s="201" t="s">
        <v>100</v>
      </c>
      <c r="AC54" s="201" t="s">
        <v>101</v>
      </c>
      <c r="AD54" s="239">
        <v>42005</v>
      </c>
      <c r="AE54" s="201" t="s">
        <v>102</v>
      </c>
      <c r="AF54" s="240" t="s">
        <v>206</v>
      </c>
      <c r="AG54" s="201" t="s">
        <v>104</v>
      </c>
      <c r="AH54" s="245" t="s">
        <v>207</v>
      </c>
      <c r="AI54" s="94" t="str">
        <f>IF(ISERROR(VLOOKUP(AG54,'Listas Ley Transparencia'!$H$3:$M$17,2,0)),"",VLOOKUP(AG54,'Listas Ley Transparencia'!$H$3:$M$17,2,0))</f>
        <v>Información exceptuada por daño de derechos a personas naturales o jurídicas. Articulo 18 Ley 1712 de 2014</v>
      </c>
      <c r="AJ54" s="243" t="str">
        <f>IF(ISERROR(VLOOKUP(AG54,'Listas Ley Transparencia'!$H$3:$M$17,3,0)),"",VLOOKUP(AG54,'Listas Ley Transparencia'!$H$3:$M$17,3,0))</f>
        <v>El derecho de toda persona a la intimidad, bajo las limitaciones propias que impone la condición de servidor publico, en concordancia con lo estipulado</v>
      </c>
      <c r="AK54" s="243" t="str">
        <f>IF(ISERROR(VLOOKUP(AG54,'Listas Ley Transparencia'!$H$3:$M$17,4,0)),"",VLOOKUP(AG54,'Listas Ley Transparencia'!$H$3:$M$17,4,0))</f>
        <v>Publica Clasificada</v>
      </c>
      <c r="AL54" s="244" t="str">
        <f>IF(ISERROR(VLOOKUP(AG54,'Listas Ley Transparencia'!$H$3:$M$17,6,0)),"",VLOOKUP(AG54,'Listas Ley Transparencia'!$H$3:$M$17,6,0))</f>
        <v>Ilimitada</v>
      </c>
      <c r="AM54" s="238" t="s">
        <v>106</v>
      </c>
      <c r="AN54" s="239">
        <v>45945</v>
      </c>
      <c r="AO54" s="201" t="s">
        <v>208</v>
      </c>
      <c r="AP54" s="201" t="s">
        <v>209</v>
      </c>
      <c r="AQ54" s="245" t="s">
        <v>213</v>
      </c>
    </row>
    <row r="55" spans="1:43" ht="65">
      <c r="A55" s="67">
        <v>48</v>
      </c>
      <c r="B55" s="200" t="s">
        <v>86</v>
      </c>
      <c r="C55" s="204" t="s">
        <v>87</v>
      </c>
      <c r="D55" s="253" t="s">
        <v>214</v>
      </c>
      <c r="E55" s="268" t="s">
        <v>215</v>
      </c>
      <c r="F55" s="201" t="s">
        <v>90</v>
      </c>
      <c r="G55" s="137" t="s">
        <v>91</v>
      </c>
      <c r="H55" s="65" t="s">
        <v>203</v>
      </c>
      <c r="I55" s="65" t="s">
        <v>112</v>
      </c>
      <c r="J55" s="146" t="s">
        <v>93</v>
      </c>
      <c r="K55" s="61" t="s">
        <v>204</v>
      </c>
      <c r="L55" s="62" t="s">
        <v>95</v>
      </c>
      <c r="M55" s="63">
        <f>IFERROR(VLOOKUP(L55,'Listas Activos'!$B$24:$C$28,2,0),0)</f>
        <v>5</v>
      </c>
      <c r="N55" s="62" t="s">
        <v>96</v>
      </c>
      <c r="O55" s="63">
        <f>IFERROR(VLOOKUP(N55,'Listas Activos'!$B$31:$C$35,2,0),0)</f>
        <v>5</v>
      </c>
      <c r="P55" s="62" t="s">
        <v>96</v>
      </c>
      <c r="Q55" s="63">
        <f>IFERROR(VLOOKUP(P55,'Listas Activos'!$B$38:$C$42,2,0),0)</f>
        <v>5</v>
      </c>
      <c r="R55" s="63">
        <f t="shared" si="6"/>
        <v>5</v>
      </c>
      <c r="S55" s="93" t="str">
        <f>IFERROR(VLOOKUP(R55,'Listas Activos'!$B$4:$C$7,2,0),"-")</f>
        <v>Alto</v>
      </c>
      <c r="T55" s="66"/>
      <c r="U55" s="238" t="s">
        <v>97</v>
      </c>
      <c r="V55" s="201" t="s">
        <v>116</v>
      </c>
      <c r="W55" s="201" t="s">
        <v>116</v>
      </c>
      <c r="X55" s="201" t="s">
        <v>97</v>
      </c>
      <c r="Y55" s="201" t="s">
        <v>116</v>
      </c>
      <c r="Z55" s="238" t="s">
        <v>205</v>
      </c>
      <c r="AA55" s="201" t="s">
        <v>99</v>
      </c>
      <c r="AB55" s="201" t="s">
        <v>100</v>
      </c>
      <c r="AC55" s="201" t="s">
        <v>101</v>
      </c>
      <c r="AD55" s="239">
        <v>42005</v>
      </c>
      <c r="AE55" s="201" t="s">
        <v>102</v>
      </c>
      <c r="AF55" s="240" t="s">
        <v>206</v>
      </c>
      <c r="AG55" s="201" t="s">
        <v>104</v>
      </c>
      <c r="AH55" s="245" t="s">
        <v>207</v>
      </c>
      <c r="AI55" s="94" t="str">
        <f>IF(ISERROR(VLOOKUP(AG55,'Listas Ley Transparencia'!$H$3:$M$17,2,0)),"",VLOOKUP(AG55,'Listas Ley Transparencia'!$H$3:$M$17,2,0))</f>
        <v>Información exceptuada por daño de derechos a personas naturales o jurídicas. Articulo 18 Ley 1712 de 2014</v>
      </c>
      <c r="AJ55" s="243" t="str">
        <f>IF(ISERROR(VLOOKUP(AG55,'Listas Ley Transparencia'!$H$3:$M$17,3,0)),"",VLOOKUP(AG55,'Listas Ley Transparencia'!$H$3:$M$17,3,0))</f>
        <v>El derecho de toda persona a la intimidad, bajo las limitaciones propias que impone la condición de servidor publico, en concordancia con lo estipulado</v>
      </c>
      <c r="AK55" s="243" t="str">
        <f>IF(ISERROR(VLOOKUP(AG55,'Listas Ley Transparencia'!$H$3:$M$17,4,0)),"",VLOOKUP(AG55,'Listas Ley Transparencia'!$H$3:$M$17,4,0))</f>
        <v>Publica Clasificada</v>
      </c>
      <c r="AL55" s="244" t="str">
        <f>IF(ISERROR(VLOOKUP(AG55,'Listas Ley Transparencia'!$H$3:$M$17,6,0)),"",VLOOKUP(AG55,'Listas Ley Transparencia'!$H$3:$M$17,6,0))</f>
        <v>Ilimitada</v>
      </c>
      <c r="AM55" s="238" t="s">
        <v>106</v>
      </c>
      <c r="AN55" s="239">
        <v>45945</v>
      </c>
      <c r="AO55" s="201" t="s">
        <v>208</v>
      </c>
      <c r="AP55" s="201" t="s">
        <v>209</v>
      </c>
      <c r="AQ55" s="245" t="s">
        <v>216</v>
      </c>
    </row>
    <row r="56" spans="1:43" ht="65">
      <c r="A56" s="67">
        <v>49</v>
      </c>
      <c r="B56" s="200" t="s">
        <v>86</v>
      </c>
      <c r="C56" s="204" t="s">
        <v>87</v>
      </c>
      <c r="D56" s="253" t="s">
        <v>217</v>
      </c>
      <c r="E56" s="268" t="s">
        <v>218</v>
      </c>
      <c r="F56" s="201" t="s">
        <v>90</v>
      </c>
      <c r="G56" s="137" t="s">
        <v>91</v>
      </c>
      <c r="H56" s="65" t="s">
        <v>203</v>
      </c>
      <c r="I56" s="65" t="s">
        <v>112</v>
      </c>
      <c r="J56" s="146" t="s">
        <v>93</v>
      </c>
      <c r="K56" s="61" t="s">
        <v>204</v>
      </c>
      <c r="L56" s="62" t="s">
        <v>95</v>
      </c>
      <c r="M56" s="63">
        <f>IFERROR(VLOOKUP(L56,'Listas Activos'!$B$24:$C$28,2,0),0)</f>
        <v>5</v>
      </c>
      <c r="N56" s="62" t="s">
        <v>96</v>
      </c>
      <c r="O56" s="63">
        <f>IFERROR(VLOOKUP(N56,'Listas Activos'!$B$31:$C$35,2,0),0)</f>
        <v>5</v>
      </c>
      <c r="P56" s="62" t="s">
        <v>96</v>
      </c>
      <c r="Q56" s="63">
        <f>IFERROR(VLOOKUP(P56,'Listas Activos'!$B$38:$C$42,2,0),0)</f>
        <v>5</v>
      </c>
      <c r="R56" s="63">
        <f t="shared" si="6"/>
        <v>5</v>
      </c>
      <c r="S56" s="93" t="str">
        <f>IFERROR(VLOOKUP(R56,'Listas Activos'!$B$4:$C$7,2,0),"-")</f>
        <v>Alto</v>
      </c>
      <c r="T56" s="66"/>
      <c r="U56" s="238" t="s">
        <v>97</v>
      </c>
      <c r="V56" s="201" t="s">
        <v>116</v>
      </c>
      <c r="W56" s="201" t="s">
        <v>116</v>
      </c>
      <c r="X56" s="201" t="s">
        <v>97</v>
      </c>
      <c r="Y56" s="201" t="s">
        <v>116</v>
      </c>
      <c r="Z56" s="238" t="s">
        <v>205</v>
      </c>
      <c r="AA56" s="201" t="s">
        <v>99</v>
      </c>
      <c r="AB56" s="201" t="s">
        <v>100</v>
      </c>
      <c r="AC56" s="201" t="s">
        <v>101</v>
      </c>
      <c r="AD56" s="239">
        <v>42005</v>
      </c>
      <c r="AE56" s="201" t="s">
        <v>102</v>
      </c>
      <c r="AF56" s="240" t="s">
        <v>206</v>
      </c>
      <c r="AG56" s="201" t="s">
        <v>104</v>
      </c>
      <c r="AH56" s="245" t="s">
        <v>207</v>
      </c>
      <c r="AI56" s="94" t="str">
        <f>IF(ISERROR(VLOOKUP(AG56,'Listas Ley Transparencia'!$H$3:$M$17,2,0)),"",VLOOKUP(AG56,'Listas Ley Transparencia'!$H$3:$M$17,2,0))</f>
        <v>Información exceptuada por daño de derechos a personas naturales o jurídicas. Articulo 18 Ley 1712 de 2014</v>
      </c>
      <c r="AJ56" s="243" t="str">
        <f>IF(ISERROR(VLOOKUP(AG56,'Listas Ley Transparencia'!$H$3:$M$17,3,0)),"",VLOOKUP(AG56,'Listas Ley Transparencia'!$H$3:$M$17,3,0))</f>
        <v>El derecho de toda persona a la intimidad, bajo las limitaciones propias que impone la condición de servidor publico, en concordancia con lo estipulado</v>
      </c>
      <c r="AK56" s="243" t="str">
        <f>IF(ISERROR(VLOOKUP(AG56,'Listas Ley Transparencia'!$H$3:$M$17,4,0)),"",VLOOKUP(AG56,'Listas Ley Transparencia'!$H$3:$M$17,4,0))</f>
        <v>Publica Clasificada</v>
      </c>
      <c r="AL56" s="244" t="str">
        <f>IF(ISERROR(VLOOKUP(AG56,'Listas Ley Transparencia'!$H$3:$M$17,6,0)),"",VLOOKUP(AG56,'Listas Ley Transparencia'!$H$3:$M$17,6,0))</f>
        <v>Ilimitada</v>
      </c>
      <c r="AM56" s="238" t="s">
        <v>106</v>
      </c>
      <c r="AN56" s="239">
        <v>45945</v>
      </c>
      <c r="AO56" s="201" t="s">
        <v>208</v>
      </c>
      <c r="AP56" s="201" t="s">
        <v>209</v>
      </c>
      <c r="AQ56" s="245" t="s">
        <v>210</v>
      </c>
    </row>
    <row r="57" spans="1:43" ht="65">
      <c r="A57" s="67">
        <v>50</v>
      </c>
      <c r="B57" s="200" t="s">
        <v>86</v>
      </c>
      <c r="C57" s="204" t="s">
        <v>87</v>
      </c>
      <c r="D57" s="253" t="s">
        <v>219</v>
      </c>
      <c r="E57" s="268" t="s">
        <v>218</v>
      </c>
      <c r="F57" s="201" t="s">
        <v>90</v>
      </c>
      <c r="G57" s="137" t="s">
        <v>91</v>
      </c>
      <c r="H57" s="65" t="s">
        <v>203</v>
      </c>
      <c r="I57" s="65" t="s">
        <v>112</v>
      </c>
      <c r="J57" s="146" t="s">
        <v>93</v>
      </c>
      <c r="K57" s="61" t="s">
        <v>204</v>
      </c>
      <c r="L57" s="62" t="s">
        <v>95</v>
      </c>
      <c r="M57" s="63">
        <f>IFERROR(VLOOKUP(L57,'Listas Activos'!$B$24:$C$28,2,0),0)</f>
        <v>5</v>
      </c>
      <c r="N57" s="62" t="s">
        <v>96</v>
      </c>
      <c r="O57" s="63">
        <f>IFERROR(VLOOKUP(N57,'Listas Activos'!$B$31:$C$35,2,0),0)</f>
        <v>5</v>
      </c>
      <c r="P57" s="62" t="s">
        <v>96</v>
      </c>
      <c r="Q57" s="63">
        <f>IFERROR(VLOOKUP(P57,'Listas Activos'!$B$38:$C$42,2,0),0)</f>
        <v>5</v>
      </c>
      <c r="R57" s="63">
        <f t="shared" si="6"/>
        <v>5</v>
      </c>
      <c r="S57" s="93" t="str">
        <f>IFERROR(VLOOKUP(R57,'Listas Activos'!$B$4:$C$7,2,0),"-")</f>
        <v>Alto</v>
      </c>
      <c r="T57" s="66"/>
      <c r="U57" s="238" t="s">
        <v>97</v>
      </c>
      <c r="V57" s="201" t="s">
        <v>116</v>
      </c>
      <c r="W57" s="201" t="s">
        <v>116</v>
      </c>
      <c r="X57" s="201" t="s">
        <v>97</v>
      </c>
      <c r="Y57" s="201" t="s">
        <v>116</v>
      </c>
      <c r="Z57" s="238" t="s">
        <v>205</v>
      </c>
      <c r="AA57" s="201" t="s">
        <v>99</v>
      </c>
      <c r="AB57" s="201" t="s">
        <v>100</v>
      </c>
      <c r="AC57" s="201" t="s">
        <v>101</v>
      </c>
      <c r="AD57" s="239">
        <v>42005</v>
      </c>
      <c r="AE57" s="201" t="s">
        <v>102</v>
      </c>
      <c r="AF57" s="240" t="s">
        <v>206</v>
      </c>
      <c r="AG57" s="201" t="s">
        <v>104</v>
      </c>
      <c r="AH57" s="245" t="s">
        <v>207</v>
      </c>
      <c r="AI57" s="94" t="str">
        <f>IF(ISERROR(VLOOKUP(AG57,'Listas Ley Transparencia'!$H$3:$M$17,2,0)),"",VLOOKUP(AG57,'Listas Ley Transparencia'!$H$3:$M$17,2,0))</f>
        <v>Información exceptuada por daño de derechos a personas naturales o jurídicas. Articulo 18 Ley 1712 de 2014</v>
      </c>
      <c r="AJ57" s="243" t="str">
        <f>IF(ISERROR(VLOOKUP(AG57,'Listas Ley Transparencia'!$H$3:$M$17,3,0)),"",VLOOKUP(AG57,'Listas Ley Transparencia'!$H$3:$M$17,3,0))</f>
        <v>El derecho de toda persona a la intimidad, bajo las limitaciones propias que impone la condición de servidor publico, en concordancia con lo estipulado</v>
      </c>
      <c r="AK57" s="243" t="str">
        <f>IF(ISERROR(VLOOKUP(AG57,'Listas Ley Transparencia'!$H$3:$M$17,4,0)),"",VLOOKUP(AG57,'Listas Ley Transparencia'!$H$3:$M$17,4,0))</f>
        <v>Publica Clasificada</v>
      </c>
      <c r="AL57" s="244" t="str">
        <f>IF(ISERROR(VLOOKUP(AG57,'Listas Ley Transparencia'!$H$3:$M$17,6,0)),"",VLOOKUP(AG57,'Listas Ley Transparencia'!$H$3:$M$17,6,0))</f>
        <v>Ilimitada</v>
      </c>
      <c r="AM57" s="238" t="s">
        <v>106</v>
      </c>
      <c r="AN57" s="239">
        <v>45945</v>
      </c>
      <c r="AO57" s="201" t="s">
        <v>208</v>
      </c>
      <c r="AP57" s="201" t="s">
        <v>209</v>
      </c>
      <c r="AQ57" s="245" t="s">
        <v>210</v>
      </c>
    </row>
    <row r="58" spans="1:43" ht="65">
      <c r="A58" s="67">
        <v>51</v>
      </c>
      <c r="B58" s="200" t="s">
        <v>86</v>
      </c>
      <c r="C58" s="204" t="s">
        <v>87</v>
      </c>
      <c r="D58" s="268" t="s">
        <v>220</v>
      </c>
      <c r="E58" s="268" t="s">
        <v>202</v>
      </c>
      <c r="F58" s="201" t="s">
        <v>90</v>
      </c>
      <c r="G58" s="137" t="s">
        <v>91</v>
      </c>
      <c r="H58" s="65" t="s">
        <v>203</v>
      </c>
      <c r="I58" s="65" t="s">
        <v>112</v>
      </c>
      <c r="J58" s="146" t="s">
        <v>93</v>
      </c>
      <c r="K58" s="61" t="s">
        <v>204</v>
      </c>
      <c r="L58" s="62" t="s">
        <v>95</v>
      </c>
      <c r="M58" s="63">
        <f>IFERROR(VLOOKUP(L58,'Listas Activos'!$B$24:$C$28,2,0),0)</f>
        <v>5</v>
      </c>
      <c r="N58" s="62" t="s">
        <v>96</v>
      </c>
      <c r="O58" s="63">
        <f>IFERROR(VLOOKUP(N58,'Listas Activos'!$B$31:$C$35,2,0),0)</f>
        <v>5</v>
      </c>
      <c r="P58" s="62" t="s">
        <v>96</v>
      </c>
      <c r="Q58" s="63">
        <f>IFERROR(VLOOKUP(P58,'Listas Activos'!$B$38:$C$42,2,0),0)</f>
        <v>5</v>
      </c>
      <c r="R58" s="63">
        <f t="shared" si="6"/>
        <v>5</v>
      </c>
      <c r="S58" s="93" t="str">
        <f>IFERROR(VLOOKUP(R58,'Listas Activos'!$B$4:$C$7,2,0),"-")</f>
        <v>Alto</v>
      </c>
      <c r="T58" s="66"/>
      <c r="U58" s="238" t="s">
        <v>97</v>
      </c>
      <c r="V58" s="201" t="s">
        <v>116</v>
      </c>
      <c r="W58" s="201" t="s">
        <v>116</v>
      </c>
      <c r="X58" s="201" t="s">
        <v>97</v>
      </c>
      <c r="Y58" s="201" t="s">
        <v>116</v>
      </c>
      <c r="Z58" s="238" t="s">
        <v>205</v>
      </c>
      <c r="AA58" s="201" t="s">
        <v>99</v>
      </c>
      <c r="AB58" s="201" t="s">
        <v>100</v>
      </c>
      <c r="AC58" s="201" t="s">
        <v>101</v>
      </c>
      <c r="AD58" s="239">
        <v>42005</v>
      </c>
      <c r="AE58" s="201" t="s">
        <v>102</v>
      </c>
      <c r="AF58" s="240" t="s">
        <v>206</v>
      </c>
      <c r="AG58" s="201" t="s">
        <v>104</v>
      </c>
      <c r="AH58" s="245" t="s">
        <v>207</v>
      </c>
      <c r="AI58" s="94" t="str">
        <f>IF(ISERROR(VLOOKUP(AG58,'Listas Ley Transparencia'!$H$3:$M$17,2,0)),"",VLOOKUP(AG58,'Listas Ley Transparencia'!$H$3:$M$17,2,0))</f>
        <v>Información exceptuada por daño de derechos a personas naturales o jurídicas. Articulo 18 Ley 1712 de 2014</v>
      </c>
      <c r="AJ58" s="243" t="str">
        <f>IF(ISERROR(VLOOKUP(AG58,'Listas Ley Transparencia'!$H$3:$M$17,3,0)),"",VLOOKUP(AG58,'Listas Ley Transparencia'!$H$3:$M$17,3,0))</f>
        <v>El derecho de toda persona a la intimidad, bajo las limitaciones propias que impone la condición de servidor publico, en concordancia con lo estipulado</v>
      </c>
      <c r="AK58" s="243" t="str">
        <f>IF(ISERROR(VLOOKUP(AG58,'Listas Ley Transparencia'!$H$3:$M$17,4,0)),"",VLOOKUP(AG58,'Listas Ley Transparencia'!$H$3:$M$17,4,0))</f>
        <v>Publica Clasificada</v>
      </c>
      <c r="AL58" s="244" t="str">
        <f>IF(ISERROR(VLOOKUP(AG58,'Listas Ley Transparencia'!$H$3:$M$17,6,0)),"",VLOOKUP(AG58,'Listas Ley Transparencia'!$H$3:$M$17,6,0))</f>
        <v>Ilimitada</v>
      </c>
      <c r="AM58" s="238" t="s">
        <v>106</v>
      </c>
      <c r="AN58" s="239">
        <v>45945</v>
      </c>
      <c r="AO58" s="201" t="s">
        <v>208</v>
      </c>
      <c r="AP58" s="201" t="s">
        <v>209</v>
      </c>
      <c r="AQ58" s="245" t="s">
        <v>210</v>
      </c>
    </row>
    <row r="59" spans="1:43" ht="65">
      <c r="A59" s="67">
        <v>52</v>
      </c>
      <c r="B59" s="200" t="s">
        <v>86</v>
      </c>
      <c r="C59" s="204" t="s">
        <v>87</v>
      </c>
      <c r="D59" s="268" t="s">
        <v>221</v>
      </c>
      <c r="E59" s="268" t="s">
        <v>221</v>
      </c>
      <c r="F59" s="201" t="s">
        <v>90</v>
      </c>
      <c r="G59" s="137" t="s">
        <v>91</v>
      </c>
      <c r="H59" s="65" t="s">
        <v>203</v>
      </c>
      <c r="I59" s="65" t="s">
        <v>112</v>
      </c>
      <c r="J59" s="146" t="s">
        <v>93</v>
      </c>
      <c r="K59" s="61" t="s">
        <v>204</v>
      </c>
      <c r="L59" s="62" t="s">
        <v>95</v>
      </c>
      <c r="M59" s="63">
        <f>IFERROR(VLOOKUP(L59,'Listas Activos'!$B$24:$C$28,2,0),0)</f>
        <v>5</v>
      </c>
      <c r="N59" s="62" t="s">
        <v>96</v>
      </c>
      <c r="O59" s="63">
        <f>IFERROR(VLOOKUP(N59,'Listas Activos'!$B$31:$C$35,2,0),0)</f>
        <v>5</v>
      </c>
      <c r="P59" s="62" t="s">
        <v>96</v>
      </c>
      <c r="Q59" s="63">
        <f>IFERROR(VLOOKUP(P59,'Listas Activos'!$B$38:$C$42,2,0),0)</f>
        <v>5</v>
      </c>
      <c r="R59" s="63">
        <f t="shared" ref="R59" si="7">IF(AND(M59&gt;0,O59&gt;0,Q59&gt;0,U59="Si"),5,IF(OR(M59=0,O59=0,Q59=0),0,IF(AND(M59=1,O59=1,Q59=1),1,(IF(OR(AND(M59=5,O59=5),AND(O59=5,Q59=5),AND(M59=5,Q59=5),AND(M59=5,O59=5,Q59=5)),5,3)))))</f>
        <v>5</v>
      </c>
      <c r="S59" s="93" t="str">
        <f>IFERROR(VLOOKUP(R59,'Listas Activos'!$B$4:$C$7,2,0),"-")</f>
        <v>Alto</v>
      </c>
      <c r="T59" s="66"/>
      <c r="U59" s="238" t="s">
        <v>97</v>
      </c>
      <c r="V59" s="201" t="s">
        <v>116</v>
      </c>
      <c r="W59" s="201" t="s">
        <v>116</v>
      </c>
      <c r="X59" s="201" t="s">
        <v>97</v>
      </c>
      <c r="Y59" s="201" t="s">
        <v>116</v>
      </c>
      <c r="Z59" s="238" t="s">
        <v>205</v>
      </c>
      <c r="AA59" s="201" t="s">
        <v>99</v>
      </c>
      <c r="AB59" s="201" t="s">
        <v>100</v>
      </c>
      <c r="AC59" s="201" t="s">
        <v>101</v>
      </c>
      <c r="AD59" s="239">
        <v>42005</v>
      </c>
      <c r="AE59" s="201" t="s">
        <v>102</v>
      </c>
      <c r="AF59" s="240" t="s">
        <v>206</v>
      </c>
      <c r="AG59" s="201" t="s">
        <v>104</v>
      </c>
      <c r="AH59" s="245" t="s">
        <v>207</v>
      </c>
      <c r="AI59" s="94" t="str">
        <f>IF(ISERROR(VLOOKUP(AG59,'Listas Ley Transparencia'!$H$3:$M$17,2,0)),"",VLOOKUP(AG59,'Listas Ley Transparencia'!$H$3:$M$17,2,0))</f>
        <v>Información exceptuada por daño de derechos a personas naturales o jurídicas. Articulo 18 Ley 1712 de 2014</v>
      </c>
      <c r="AJ59" s="243" t="str">
        <f>IF(ISERROR(VLOOKUP(AG59,'Listas Ley Transparencia'!$H$3:$M$17,3,0)),"",VLOOKUP(AG59,'Listas Ley Transparencia'!$H$3:$M$17,3,0))</f>
        <v>El derecho de toda persona a la intimidad, bajo las limitaciones propias que impone la condición de servidor publico, en concordancia con lo estipulado</v>
      </c>
      <c r="AK59" s="243" t="str">
        <f>IF(ISERROR(VLOOKUP(AG59,'Listas Ley Transparencia'!$H$3:$M$17,4,0)),"",VLOOKUP(AG59,'Listas Ley Transparencia'!$H$3:$M$17,4,0))</f>
        <v>Publica Clasificada</v>
      </c>
      <c r="AL59" s="244" t="str">
        <f>IF(ISERROR(VLOOKUP(AG59,'Listas Ley Transparencia'!$H$3:$M$17,6,0)),"",VLOOKUP(AG59,'Listas Ley Transparencia'!$H$3:$M$17,6,0))</f>
        <v>Ilimitada</v>
      </c>
      <c r="AM59" s="238" t="s">
        <v>106</v>
      </c>
      <c r="AN59" s="239">
        <v>45945</v>
      </c>
      <c r="AO59" s="201" t="s">
        <v>208</v>
      </c>
      <c r="AP59" s="201" t="s">
        <v>209</v>
      </c>
      <c r="AQ59" s="245" t="s">
        <v>222</v>
      </c>
    </row>
    <row r="60" spans="1:43" ht="65">
      <c r="A60" s="67">
        <v>53</v>
      </c>
      <c r="B60" s="200" t="s">
        <v>86</v>
      </c>
      <c r="C60" s="204" t="s">
        <v>87</v>
      </c>
      <c r="D60" s="268" t="s">
        <v>223</v>
      </c>
      <c r="E60" s="268" t="s">
        <v>223</v>
      </c>
      <c r="F60" s="201" t="s">
        <v>90</v>
      </c>
      <c r="G60" s="137" t="s">
        <v>91</v>
      </c>
      <c r="H60" s="65" t="s">
        <v>203</v>
      </c>
      <c r="I60" s="65" t="s">
        <v>112</v>
      </c>
      <c r="J60" s="146" t="s">
        <v>93</v>
      </c>
      <c r="K60" s="61" t="s">
        <v>204</v>
      </c>
      <c r="L60" s="62" t="s">
        <v>95</v>
      </c>
      <c r="M60" s="63">
        <f>IFERROR(VLOOKUP(L60,'Listas Activos'!$B$24:$C$28,2,0),0)</f>
        <v>5</v>
      </c>
      <c r="N60" s="62" t="s">
        <v>96</v>
      </c>
      <c r="O60" s="63">
        <f>IFERROR(VLOOKUP(N60,'Listas Activos'!$B$31:$C$35,2,0),0)</f>
        <v>5</v>
      </c>
      <c r="P60" s="62" t="s">
        <v>96</v>
      </c>
      <c r="Q60" s="63">
        <f>IFERROR(VLOOKUP(P60,'Listas Activos'!$B$38:$C$42,2,0),0)</f>
        <v>5</v>
      </c>
      <c r="R60" s="63">
        <f t="shared" ref="R60:R89" si="8">IF(AND(M60&gt;0,O60&gt;0,Q60&gt;0,U60="Si"),5,IF(OR(M60=0,O60=0,Q60=0),0,IF(AND(M60=1,O60=1,Q60=1),1,(IF(OR(AND(M60=5,O60=5),AND(O60=5,Q60=5),AND(M60=5,Q60=5),AND(M60=5,O60=5,Q60=5)),5,3)))))</f>
        <v>5</v>
      </c>
      <c r="S60" s="93" t="str">
        <f>IFERROR(VLOOKUP(R60,'Listas Activos'!$B$4:$C$7,2,0),"-")</f>
        <v>Alto</v>
      </c>
      <c r="T60" s="66"/>
      <c r="U60" s="238" t="s">
        <v>97</v>
      </c>
      <c r="V60" s="201" t="s">
        <v>116</v>
      </c>
      <c r="W60" s="201" t="s">
        <v>116</v>
      </c>
      <c r="X60" s="201" t="s">
        <v>97</v>
      </c>
      <c r="Y60" s="201" t="s">
        <v>116</v>
      </c>
      <c r="Z60" s="238" t="s">
        <v>205</v>
      </c>
      <c r="AA60" s="201" t="s">
        <v>99</v>
      </c>
      <c r="AB60" s="201" t="s">
        <v>100</v>
      </c>
      <c r="AC60" s="201" t="s">
        <v>101</v>
      </c>
      <c r="AD60" s="239">
        <v>42005</v>
      </c>
      <c r="AE60" s="201" t="s">
        <v>102</v>
      </c>
      <c r="AF60" s="240" t="s">
        <v>206</v>
      </c>
      <c r="AG60" s="201" t="s">
        <v>104</v>
      </c>
      <c r="AH60" s="245" t="s">
        <v>207</v>
      </c>
      <c r="AI60" s="94" t="str">
        <f>IF(ISERROR(VLOOKUP(AG60,'Listas Ley Transparencia'!$H$3:$M$17,2,0)),"",VLOOKUP(AG60,'Listas Ley Transparencia'!$H$3:$M$17,2,0))</f>
        <v>Información exceptuada por daño de derechos a personas naturales o jurídicas. Articulo 18 Ley 1712 de 2014</v>
      </c>
      <c r="AJ60" s="243" t="str">
        <f>IF(ISERROR(VLOOKUP(AG60,'Listas Ley Transparencia'!$H$3:$M$17,3,0)),"",VLOOKUP(AG60,'Listas Ley Transparencia'!$H$3:$M$17,3,0))</f>
        <v>El derecho de toda persona a la intimidad, bajo las limitaciones propias que impone la condición de servidor publico, en concordancia con lo estipulado</v>
      </c>
      <c r="AK60" s="243" t="str">
        <f>IF(ISERROR(VLOOKUP(AG60,'Listas Ley Transparencia'!$H$3:$M$17,4,0)),"",VLOOKUP(AG60,'Listas Ley Transparencia'!$H$3:$M$17,4,0))</f>
        <v>Publica Clasificada</v>
      </c>
      <c r="AL60" s="244" t="str">
        <f>IF(ISERROR(VLOOKUP(AG60,'Listas Ley Transparencia'!$H$3:$M$17,6,0)),"",VLOOKUP(AG60,'Listas Ley Transparencia'!$H$3:$M$17,6,0))</f>
        <v>Ilimitada</v>
      </c>
      <c r="AM60" s="238" t="s">
        <v>106</v>
      </c>
      <c r="AN60" s="239">
        <v>45945</v>
      </c>
      <c r="AO60" s="201" t="s">
        <v>208</v>
      </c>
      <c r="AP60" s="201" t="s">
        <v>209</v>
      </c>
      <c r="AQ60" s="245" t="s">
        <v>224</v>
      </c>
    </row>
    <row r="61" spans="1:43" ht="65">
      <c r="A61" s="67">
        <v>54</v>
      </c>
      <c r="B61" s="200" t="s">
        <v>86</v>
      </c>
      <c r="C61" s="204" t="s">
        <v>87</v>
      </c>
      <c r="D61" s="270" t="s">
        <v>219</v>
      </c>
      <c r="E61" s="269" t="s">
        <v>223</v>
      </c>
      <c r="F61" s="201" t="s">
        <v>90</v>
      </c>
      <c r="G61" s="137" t="s">
        <v>91</v>
      </c>
      <c r="H61" s="65" t="s">
        <v>203</v>
      </c>
      <c r="I61" s="65" t="s">
        <v>112</v>
      </c>
      <c r="J61" s="146" t="s">
        <v>93</v>
      </c>
      <c r="K61" s="61" t="s">
        <v>204</v>
      </c>
      <c r="L61" s="62" t="s">
        <v>95</v>
      </c>
      <c r="M61" s="63">
        <f>IFERROR(VLOOKUP(L61,'Listas Activos'!$B$24:$C$28,2,0),0)</f>
        <v>5</v>
      </c>
      <c r="N61" s="62" t="s">
        <v>96</v>
      </c>
      <c r="O61" s="63">
        <f>IFERROR(VLOOKUP(N61,'Listas Activos'!$B$31:$C$35,2,0),0)</f>
        <v>5</v>
      </c>
      <c r="P61" s="62" t="s">
        <v>96</v>
      </c>
      <c r="Q61" s="63">
        <f>IFERROR(VLOOKUP(P61,'Listas Activos'!$B$38:$C$42,2,0),0)</f>
        <v>5</v>
      </c>
      <c r="R61" s="63">
        <f t="shared" si="8"/>
        <v>5</v>
      </c>
      <c r="S61" s="93" t="str">
        <f>IFERROR(VLOOKUP(R61,'Listas Activos'!$B$4:$C$7,2,0),"-")</f>
        <v>Alto</v>
      </c>
      <c r="T61" s="66"/>
      <c r="U61" s="238" t="s">
        <v>97</v>
      </c>
      <c r="V61" s="201" t="s">
        <v>116</v>
      </c>
      <c r="W61" s="201" t="s">
        <v>116</v>
      </c>
      <c r="X61" s="201" t="s">
        <v>97</v>
      </c>
      <c r="Y61" s="201" t="s">
        <v>116</v>
      </c>
      <c r="Z61" s="238" t="s">
        <v>205</v>
      </c>
      <c r="AA61" s="201" t="s">
        <v>99</v>
      </c>
      <c r="AB61" s="201" t="s">
        <v>100</v>
      </c>
      <c r="AC61" s="201" t="s">
        <v>101</v>
      </c>
      <c r="AD61" s="239">
        <v>42005</v>
      </c>
      <c r="AE61" s="201" t="s">
        <v>102</v>
      </c>
      <c r="AF61" s="240" t="s">
        <v>206</v>
      </c>
      <c r="AG61" s="201" t="s">
        <v>104</v>
      </c>
      <c r="AH61" s="245" t="s">
        <v>207</v>
      </c>
      <c r="AI61" s="94" t="str">
        <f>IF(ISERROR(VLOOKUP(AG61,'Listas Ley Transparencia'!$H$3:$M$17,2,0)),"",VLOOKUP(AG61,'Listas Ley Transparencia'!$H$3:$M$17,2,0))</f>
        <v>Información exceptuada por daño de derechos a personas naturales o jurídicas. Articulo 18 Ley 1712 de 2014</v>
      </c>
      <c r="AJ61" s="243" t="str">
        <f>IF(ISERROR(VLOOKUP(AG61,'Listas Ley Transparencia'!$H$3:$M$17,3,0)),"",VLOOKUP(AG61,'Listas Ley Transparencia'!$H$3:$M$17,3,0))</f>
        <v>El derecho de toda persona a la intimidad, bajo las limitaciones propias que impone la condición de servidor publico, en concordancia con lo estipulado</v>
      </c>
      <c r="AK61" s="243" t="str">
        <f>IF(ISERROR(VLOOKUP(AG61,'Listas Ley Transparencia'!$H$3:$M$17,4,0)),"",VLOOKUP(AG61,'Listas Ley Transparencia'!$H$3:$M$17,4,0))</f>
        <v>Publica Clasificada</v>
      </c>
      <c r="AL61" s="244" t="str">
        <f>IF(ISERROR(VLOOKUP(AG61,'Listas Ley Transparencia'!$H$3:$M$17,6,0)),"",VLOOKUP(AG61,'Listas Ley Transparencia'!$H$3:$M$17,6,0))</f>
        <v>Ilimitada</v>
      </c>
      <c r="AM61" s="238" t="s">
        <v>106</v>
      </c>
      <c r="AN61" s="239">
        <v>45945</v>
      </c>
      <c r="AO61" s="201" t="s">
        <v>208</v>
      </c>
      <c r="AP61" s="201" t="s">
        <v>209</v>
      </c>
      <c r="AQ61" s="245" t="s">
        <v>224</v>
      </c>
    </row>
    <row r="62" spans="1:43" ht="65">
      <c r="A62" s="67">
        <v>55</v>
      </c>
      <c r="B62" s="200" t="s">
        <v>86</v>
      </c>
      <c r="C62" s="204" t="s">
        <v>87</v>
      </c>
      <c r="D62" s="265" t="s">
        <v>225</v>
      </c>
      <c r="E62" s="266" t="s">
        <v>221</v>
      </c>
      <c r="F62" s="201" t="s">
        <v>90</v>
      </c>
      <c r="G62" s="137" t="s">
        <v>91</v>
      </c>
      <c r="H62" s="65" t="s">
        <v>203</v>
      </c>
      <c r="I62" s="65" t="s">
        <v>112</v>
      </c>
      <c r="J62" s="146" t="s">
        <v>93</v>
      </c>
      <c r="K62" s="61" t="s">
        <v>204</v>
      </c>
      <c r="L62" s="62" t="s">
        <v>95</v>
      </c>
      <c r="M62" s="63">
        <f>IFERROR(VLOOKUP(L62,'Listas Activos'!$B$24:$C$28,2,0),0)</f>
        <v>5</v>
      </c>
      <c r="N62" s="62" t="s">
        <v>96</v>
      </c>
      <c r="O62" s="63">
        <f>IFERROR(VLOOKUP(N62,'Listas Activos'!$B$31:$C$35,2,0),0)</f>
        <v>5</v>
      </c>
      <c r="P62" s="62" t="s">
        <v>96</v>
      </c>
      <c r="Q62" s="63">
        <f>IFERROR(VLOOKUP(P62,'Listas Activos'!$B$38:$C$42,2,0),0)</f>
        <v>5</v>
      </c>
      <c r="R62" s="63">
        <f t="shared" si="8"/>
        <v>5</v>
      </c>
      <c r="S62" s="93" t="str">
        <f>IFERROR(VLOOKUP(R62,'Listas Activos'!$B$4:$C$7,2,0),"-")</f>
        <v>Alto</v>
      </c>
      <c r="T62" s="66"/>
      <c r="U62" s="238" t="s">
        <v>97</v>
      </c>
      <c r="V62" s="201" t="s">
        <v>116</v>
      </c>
      <c r="W62" s="201" t="s">
        <v>116</v>
      </c>
      <c r="X62" s="201" t="s">
        <v>97</v>
      </c>
      <c r="Y62" s="201" t="s">
        <v>116</v>
      </c>
      <c r="Z62" s="238" t="s">
        <v>205</v>
      </c>
      <c r="AA62" s="201" t="s">
        <v>99</v>
      </c>
      <c r="AB62" s="201" t="s">
        <v>100</v>
      </c>
      <c r="AC62" s="201" t="s">
        <v>101</v>
      </c>
      <c r="AD62" s="239">
        <v>42005</v>
      </c>
      <c r="AE62" s="201" t="s">
        <v>102</v>
      </c>
      <c r="AF62" s="240" t="s">
        <v>206</v>
      </c>
      <c r="AG62" s="201" t="s">
        <v>104</v>
      </c>
      <c r="AH62" s="201" t="s">
        <v>104</v>
      </c>
      <c r="AI62" s="94" t="str">
        <f>IF(ISERROR(VLOOKUP(AG62,'Listas Ley Transparencia'!$H$3:$M$17,2,0)),"",VLOOKUP(AG62,'Listas Ley Transparencia'!$H$3:$M$17,2,0))</f>
        <v>Información exceptuada por daño de derechos a personas naturales o jurídicas. Articulo 18 Ley 1712 de 2014</v>
      </c>
      <c r="AJ62" s="243" t="str">
        <f>IF(ISERROR(VLOOKUP(AG62,'Listas Ley Transparencia'!$H$3:$M$17,3,0)),"",VLOOKUP(AG62,'Listas Ley Transparencia'!$H$3:$M$17,3,0))</f>
        <v>El derecho de toda persona a la intimidad, bajo las limitaciones propias que impone la condición de servidor publico, en concordancia con lo estipulado</v>
      </c>
      <c r="AK62" s="243" t="str">
        <f>IF(ISERROR(VLOOKUP(AG62,'Listas Ley Transparencia'!$H$3:$M$17,4,0)),"",VLOOKUP(AG62,'Listas Ley Transparencia'!$H$3:$M$17,4,0))</f>
        <v>Publica Clasificada</v>
      </c>
      <c r="AL62" s="244" t="str">
        <f>IF(ISERROR(VLOOKUP(AG62,'Listas Ley Transparencia'!$H$3:$M$17,6,0)),"",VLOOKUP(AG62,'Listas Ley Transparencia'!$H$3:$M$17,6,0))</f>
        <v>Ilimitada</v>
      </c>
      <c r="AM62" s="238" t="s">
        <v>106</v>
      </c>
      <c r="AN62" s="239">
        <v>45945</v>
      </c>
      <c r="AO62" s="201" t="s">
        <v>208</v>
      </c>
      <c r="AP62" s="201" t="s">
        <v>209</v>
      </c>
      <c r="AQ62" s="245" t="s">
        <v>224</v>
      </c>
    </row>
    <row r="63" spans="1:43" ht="65">
      <c r="A63" s="67">
        <v>56</v>
      </c>
      <c r="B63" s="200" t="s">
        <v>86</v>
      </c>
      <c r="C63" s="204" t="s">
        <v>87</v>
      </c>
      <c r="D63" s="265" t="s">
        <v>226</v>
      </c>
      <c r="E63" s="266" t="s">
        <v>227</v>
      </c>
      <c r="F63" s="201" t="s">
        <v>90</v>
      </c>
      <c r="G63" s="137" t="s">
        <v>91</v>
      </c>
      <c r="H63" s="65" t="s">
        <v>203</v>
      </c>
      <c r="I63" s="65" t="s">
        <v>112</v>
      </c>
      <c r="J63" s="146" t="s">
        <v>93</v>
      </c>
      <c r="K63" s="61" t="s">
        <v>204</v>
      </c>
      <c r="L63" s="62" t="s">
        <v>95</v>
      </c>
      <c r="M63" s="63">
        <f>IFERROR(VLOOKUP(L63,'Listas Activos'!$B$24:$C$28,2,0),0)</f>
        <v>5</v>
      </c>
      <c r="N63" s="62" t="s">
        <v>96</v>
      </c>
      <c r="O63" s="63">
        <f>IFERROR(VLOOKUP(N63,'Listas Activos'!$B$31:$C$35,2,0),0)</f>
        <v>5</v>
      </c>
      <c r="P63" s="62" t="s">
        <v>96</v>
      </c>
      <c r="Q63" s="63">
        <f>IFERROR(VLOOKUP(P63,'Listas Activos'!$B$38:$C$42,2,0),0)</f>
        <v>5</v>
      </c>
      <c r="R63" s="63">
        <f t="shared" si="8"/>
        <v>5</v>
      </c>
      <c r="S63" s="93" t="str">
        <f>IFERROR(VLOOKUP(R63,'Listas Activos'!$B$4:$C$7,2,0),"-")</f>
        <v>Alto</v>
      </c>
      <c r="T63" s="66"/>
      <c r="U63" s="238" t="s">
        <v>97</v>
      </c>
      <c r="V63" s="201" t="s">
        <v>116</v>
      </c>
      <c r="W63" s="201" t="s">
        <v>116</v>
      </c>
      <c r="X63" s="201" t="s">
        <v>97</v>
      </c>
      <c r="Y63" s="201" t="s">
        <v>116</v>
      </c>
      <c r="Z63" s="238" t="s">
        <v>205</v>
      </c>
      <c r="AA63" s="201" t="s">
        <v>99</v>
      </c>
      <c r="AB63" s="201" t="s">
        <v>100</v>
      </c>
      <c r="AC63" s="201" t="s">
        <v>101</v>
      </c>
      <c r="AD63" s="239">
        <v>42005</v>
      </c>
      <c r="AE63" s="201" t="s">
        <v>102</v>
      </c>
      <c r="AF63" s="240" t="s">
        <v>206</v>
      </c>
      <c r="AG63" s="201" t="s">
        <v>104</v>
      </c>
      <c r="AH63" s="245" t="s">
        <v>207</v>
      </c>
      <c r="AI63" s="94" t="str">
        <f>IF(ISERROR(VLOOKUP(AG63,'Listas Ley Transparencia'!$H$3:$M$17,2,0)),"",VLOOKUP(AG63,'Listas Ley Transparencia'!$H$3:$M$17,2,0))</f>
        <v>Información exceptuada por daño de derechos a personas naturales o jurídicas. Articulo 18 Ley 1712 de 2014</v>
      </c>
      <c r="AJ63" s="243" t="str">
        <f>IF(ISERROR(VLOOKUP(AG63,'Listas Ley Transparencia'!$H$3:$M$17,3,0)),"",VLOOKUP(AG63,'Listas Ley Transparencia'!$H$3:$M$17,3,0))</f>
        <v>El derecho de toda persona a la intimidad, bajo las limitaciones propias que impone la condición de servidor publico, en concordancia con lo estipulado</v>
      </c>
      <c r="AK63" s="243" t="str">
        <f>IF(ISERROR(VLOOKUP(AG63,'Listas Ley Transparencia'!$H$3:$M$17,4,0)),"",VLOOKUP(AG63,'Listas Ley Transparencia'!$H$3:$M$17,4,0))</f>
        <v>Publica Clasificada</v>
      </c>
      <c r="AL63" s="244" t="str">
        <f>IF(ISERROR(VLOOKUP(AG63,'Listas Ley Transparencia'!$H$3:$M$17,6,0)),"",VLOOKUP(AG63,'Listas Ley Transparencia'!$H$3:$M$17,6,0))</f>
        <v>Ilimitada</v>
      </c>
      <c r="AM63" s="238" t="s">
        <v>106</v>
      </c>
      <c r="AN63" s="239">
        <v>45945</v>
      </c>
      <c r="AO63" s="201" t="s">
        <v>208</v>
      </c>
      <c r="AP63" s="201" t="s">
        <v>209</v>
      </c>
      <c r="AQ63" s="245" t="s">
        <v>224</v>
      </c>
    </row>
    <row r="64" spans="1:43" ht="65">
      <c r="A64" s="67">
        <v>57</v>
      </c>
      <c r="B64" s="200" t="s">
        <v>86</v>
      </c>
      <c r="C64" s="204" t="s">
        <v>87</v>
      </c>
      <c r="D64" s="265" t="s">
        <v>228</v>
      </c>
      <c r="E64" s="266" t="s">
        <v>229</v>
      </c>
      <c r="F64" s="201" t="s">
        <v>90</v>
      </c>
      <c r="G64" s="137" t="s">
        <v>91</v>
      </c>
      <c r="H64" s="65" t="s">
        <v>203</v>
      </c>
      <c r="I64" s="65" t="s">
        <v>112</v>
      </c>
      <c r="J64" s="146" t="s">
        <v>93</v>
      </c>
      <c r="K64" s="61" t="s">
        <v>204</v>
      </c>
      <c r="L64" s="62" t="s">
        <v>95</v>
      </c>
      <c r="M64" s="63">
        <f>IFERROR(VLOOKUP(L64,'Listas Activos'!$B$24:$C$28,2,0),0)</f>
        <v>5</v>
      </c>
      <c r="N64" s="62" t="s">
        <v>96</v>
      </c>
      <c r="O64" s="63">
        <f>IFERROR(VLOOKUP(N64,'Listas Activos'!$B$31:$C$35,2,0),0)</f>
        <v>5</v>
      </c>
      <c r="P64" s="62" t="s">
        <v>96</v>
      </c>
      <c r="Q64" s="63">
        <f>IFERROR(VLOOKUP(P64,'Listas Activos'!$B$38:$C$42,2,0),0)</f>
        <v>5</v>
      </c>
      <c r="R64" s="63">
        <f t="shared" si="8"/>
        <v>5</v>
      </c>
      <c r="S64" s="93" t="str">
        <f>IFERROR(VLOOKUP(R64,'Listas Activos'!$B$4:$C$7,2,0),"-")</f>
        <v>Alto</v>
      </c>
      <c r="T64" s="66"/>
      <c r="U64" s="238" t="s">
        <v>97</v>
      </c>
      <c r="V64" s="201" t="s">
        <v>116</v>
      </c>
      <c r="W64" s="201" t="s">
        <v>116</v>
      </c>
      <c r="X64" s="201" t="s">
        <v>97</v>
      </c>
      <c r="Y64" s="201" t="s">
        <v>116</v>
      </c>
      <c r="Z64" s="238" t="s">
        <v>205</v>
      </c>
      <c r="AA64" s="201" t="s">
        <v>99</v>
      </c>
      <c r="AB64" s="201" t="s">
        <v>100</v>
      </c>
      <c r="AC64" s="201" t="s">
        <v>101</v>
      </c>
      <c r="AD64" s="239">
        <v>42005</v>
      </c>
      <c r="AE64" s="201" t="s">
        <v>102</v>
      </c>
      <c r="AF64" s="240" t="s">
        <v>206</v>
      </c>
      <c r="AG64" s="201" t="s">
        <v>104</v>
      </c>
      <c r="AH64" s="245" t="s">
        <v>207</v>
      </c>
      <c r="AI64" s="94" t="str">
        <f>IF(ISERROR(VLOOKUP(AG64,'Listas Ley Transparencia'!$H$3:$M$17,2,0)),"",VLOOKUP(AG64,'Listas Ley Transparencia'!$H$3:$M$17,2,0))</f>
        <v>Información exceptuada por daño de derechos a personas naturales o jurídicas. Articulo 18 Ley 1712 de 2014</v>
      </c>
      <c r="AJ64" s="243" t="str">
        <f>IF(ISERROR(VLOOKUP(AG64,'Listas Ley Transparencia'!$H$3:$M$17,3,0)),"",VLOOKUP(AG64,'Listas Ley Transparencia'!$H$3:$M$17,3,0))</f>
        <v>El derecho de toda persona a la intimidad, bajo las limitaciones propias que impone la condición de servidor publico, en concordancia con lo estipulado</v>
      </c>
      <c r="AK64" s="243" t="str">
        <f>IF(ISERROR(VLOOKUP(AG64,'Listas Ley Transparencia'!$H$3:$M$17,4,0)),"",VLOOKUP(AG64,'Listas Ley Transparencia'!$H$3:$M$17,4,0))</f>
        <v>Publica Clasificada</v>
      </c>
      <c r="AL64" s="244" t="str">
        <f>IF(ISERROR(VLOOKUP(AG64,'Listas Ley Transparencia'!$H$3:$M$17,6,0)),"",VLOOKUP(AG64,'Listas Ley Transparencia'!$H$3:$M$17,6,0))</f>
        <v>Ilimitada</v>
      </c>
      <c r="AM64" s="238" t="s">
        <v>106</v>
      </c>
      <c r="AN64" s="239">
        <v>45945</v>
      </c>
      <c r="AO64" s="201" t="s">
        <v>208</v>
      </c>
      <c r="AP64" s="201" t="s">
        <v>209</v>
      </c>
      <c r="AQ64" s="245" t="s">
        <v>222</v>
      </c>
    </row>
    <row r="65" spans="1:43" ht="65">
      <c r="A65" s="67">
        <v>58</v>
      </c>
      <c r="B65" s="200" t="s">
        <v>86</v>
      </c>
      <c r="C65" s="204" t="s">
        <v>87</v>
      </c>
      <c r="D65" s="266" t="s">
        <v>230</v>
      </c>
      <c r="E65" s="266" t="s">
        <v>229</v>
      </c>
      <c r="F65" s="201" t="s">
        <v>90</v>
      </c>
      <c r="G65" s="137" t="s">
        <v>91</v>
      </c>
      <c r="H65" s="65" t="s">
        <v>203</v>
      </c>
      <c r="I65" s="65" t="s">
        <v>112</v>
      </c>
      <c r="J65" s="146" t="s">
        <v>93</v>
      </c>
      <c r="K65" s="61" t="s">
        <v>204</v>
      </c>
      <c r="L65" s="62" t="s">
        <v>95</v>
      </c>
      <c r="M65" s="63">
        <f>IFERROR(VLOOKUP(L65,'Listas Activos'!$B$24:$C$28,2,0),0)</f>
        <v>5</v>
      </c>
      <c r="N65" s="62" t="s">
        <v>96</v>
      </c>
      <c r="O65" s="63">
        <f>IFERROR(VLOOKUP(N65,'Listas Activos'!$B$31:$C$35,2,0),0)</f>
        <v>5</v>
      </c>
      <c r="P65" s="62" t="s">
        <v>96</v>
      </c>
      <c r="Q65" s="63">
        <f>IFERROR(VLOOKUP(P65,'Listas Activos'!$B$38:$C$42,2,0),0)</f>
        <v>5</v>
      </c>
      <c r="R65" s="63">
        <f t="shared" si="8"/>
        <v>5</v>
      </c>
      <c r="S65" s="93" t="str">
        <f>IFERROR(VLOOKUP(R65,'Listas Activos'!$B$4:$C$7,2,0),"-")</f>
        <v>Alto</v>
      </c>
      <c r="T65" s="66"/>
      <c r="U65" s="238" t="s">
        <v>97</v>
      </c>
      <c r="V65" s="201" t="s">
        <v>116</v>
      </c>
      <c r="W65" s="201" t="s">
        <v>116</v>
      </c>
      <c r="X65" s="201" t="s">
        <v>97</v>
      </c>
      <c r="Y65" s="201" t="s">
        <v>116</v>
      </c>
      <c r="Z65" s="238" t="s">
        <v>205</v>
      </c>
      <c r="AA65" s="201" t="s">
        <v>99</v>
      </c>
      <c r="AB65" s="201" t="s">
        <v>100</v>
      </c>
      <c r="AC65" s="201" t="s">
        <v>101</v>
      </c>
      <c r="AD65" s="239">
        <v>42005</v>
      </c>
      <c r="AE65" s="201" t="s">
        <v>102</v>
      </c>
      <c r="AF65" s="240" t="s">
        <v>206</v>
      </c>
      <c r="AG65" s="201" t="s">
        <v>104</v>
      </c>
      <c r="AH65" s="245" t="s">
        <v>207</v>
      </c>
      <c r="AI65" s="94" t="str">
        <f>IF(ISERROR(VLOOKUP(AG65,'Listas Ley Transparencia'!$H$3:$M$17,2,0)),"",VLOOKUP(AG65,'Listas Ley Transparencia'!$H$3:$M$17,2,0))</f>
        <v>Información exceptuada por daño de derechos a personas naturales o jurídicas. Articulo 18 Ley 1712 de 2014</v>
      </c>
      <c r="AJ65" s="243" t="str">
        <f>IF(ISERROR(VLOOKUP(AG65,'Listas Ley Transparencia'!$H$3:$M$17,3,0)),"",VLOOKUP(AG65,'Listas Ley Transparencia'!$H$3:$M$17,3,0))</f>
        <v>El derecho de toda persona a la intimidad, bajo las limitaciones propias que impone la condición de servidor publico, en concordancia con lo estipulado</v>
      </c>
      <c r="AK65" s="243" t="str">
        <f>IF(ISERROR(VLOOKUP(AG65,'Listas Ley Transparencia'!$H$3:$M$17,4,0)),"",VLOOKUP(AG65,'Listas Ley Transparencia'!$H$3:$M$17,4,0))</f>
        <v>Publica Clasificada</v>
      </c>
      <c r="AL65" s="244" t="str">
        <f>IF(ISERROR(VLOOKUP(AG65,'Listas Ley Transparencia'!$H$3:$M$17,6,0)),"",VLOOKUP(AG65,'Listas Ley Transparencia'!$H$3:$M$17,6,0))</f>
        <v>Ilimitada</v>
      </c>
      <c r="AM65" s="238" t="s">
        <v>106</v>
      </c>
      <c r="AN65" s="239">
        <v>45945</v>
      </c>
      <c r="AO65" s="201" t="s">
        <v>208</v>
      </c>
      <c r="AP65" s="201" t="s">
        <v>209</v>
      </c>
      <c r="AQ65" s="245" t="s">
        <v>222</v>
      </c>
    </row>
    <row r="66" spans="1:43" ht="65">
      <c r="A66" s="67">
        <v>59</v>
      </c>
      <c r="B66" s="200" t="s">
        <v>86</v>
      </c>
      <c r="C66" s="204" t="s">
        <v>87</v>
      </c>
      <c r="D66" s="265" t="s">
        <v>231</v>
      </c>
      <c r="E66" s="266" t="s">
        <v>218</v>
      </c>
      <c r="F66" s="201" t="s">
        <v>90</v>
      </c>
      <c r="G66" s="137" t="s">
        <v>91</v>
      </c>
      <c r="H66" s="65" t="s">
        <v>203</v>
      </c>
      <c r="I66" s="65" t="s">
        <v>112</v>
      </c>
      <c r="J66" s="146" t="s">
        <v>93</v>
      </c>
      <c r="K66" s="61" t="s">
        <v>204</v>
      </c>
      <c r="L66" s="62" t="s">
        <v>95</v>
      </c>
      <c r="M66" s="63">
        <f>IFERROR(VLOOKUP(L66,'Listas Activos'!$B$24:$C$28,2,0),0)</f>
        <v>5</v>
      </c>
      <c r="N66" s="62" t="s">
        <v>96</v>
      </c>
      <c r="O66" s="63">
        <f>IFERROR(VLOOKUP(N66,'Listas Activos'!$B$31:$C$35,2,0),0)</f>
        <v>5</v>
      </c>
      <c r="P66" s="62" t="s">
        <v>96</v>
      </c>
      <c r="Q66" s="63">
        <f>IFERROR(VLOOKUP(P66,'Listas Activos'!$B$38:$C$42,2,0),0)</f>
        <v>5</v>
      </c>
      <c r="R66" s="63">
        <f t="shared" si="8"/>
        <v>5</v>
      </c>
      <c r="S66" s="93" t="str">
        <f>IFERROR(VLOOKUP(R66,'Listas Activos'!$B$4:$C$7,2,0),"-")</f>
        <v>Alto</v>
      </c>
      <c r="T66" s="66"/>
      <c r="U66" s="238" t="s">
        <v>97</v>
      </c>
      <c r="V66" s="201" t="s">
        <v>116</v>
      </c>
      <c r="W66" s="201" t="s">
        <v>116</v>
      </c>
      <c r="X66" s="201" t="s">
        <v>97</v>
      </c>
      <c r="Y66" s="201" t="s">
        <v>116</v>
      </c>
      <c r="Z66" s="238" t="s">
        <v>205</v>
      </c>
      <c r="AA66" s="201" t="s">
        <v>99</v>
      </c>
      <c r="AB66" s="201" t="s">
        <v>100</v>
      </c>
      <c r="AC66" s="201" t="s">
        <v>101</v>
      </c>
      <c r="AD66" s="239">
        <v>42005</v>
      </c>
      <c r="AE66" s="201" t="s">
        <v>102</v>
      </c>
      <c r="AF66" s="240" t="s">
        <v>206</v>
      </c>
      <c r="AG66" s="201" t="s">
        <v>104</v>
      </c>
      <c r="AH66" s="245" t="s">
        <v>207</v>
      </c>
      <c r="AI66" s="94" t="str">
        <f>IF(ISERROR(VLOOKUP(AG66,'Listas Ley Transparencia'!$H$3:$M$17,2,0)),"",VLOOKUP(AG66,'Listas Ley Transparencia'!$H$3:$M$17,2,0))</f>
        <v>Información exceptuada por daño de derechos a personas naturales o jurídicas. Articulo 18 Ley 1712 de 2014</v>
      </c>
      <c r="AJ66" s="243" t="str">
        <f>IF(ISERROR(VLOOKUP(AG66,'Listas Ley Transparencia'!$H$3:$M$17,3,0)),"",VLOOKUP(AG66,'Listas Ley Transparencia'!$H$3:$M$17,3,0))</f>
        <v>El derecho de toda persona a la intimidad, bajo las limitaciones propias que impone la condición de servidor publico, en concordancia con lo estipulado</v>
      </c>
      <c r="AK66" s="243" t="str">
        <f>IF(ISERROR(VLOOKUP(AG66,'Listas Ley Transparencia'!$H$3:$M$17,4,0)),"",VLOOKUP(AG66,'Listas Ley Transparencia'!$H$3:$M$17,4,0))</f>
        <v>Publica Clasificada</v>
      </c>
      <c r="AL66" s="244" t="str">
        <f>IF(ISERROR(VLOOKUP(AG66,'Listas Ley Transparencia'!$H$3:$M$17,6,0)),"",VLOOKUP(AG66,'Listas Ley Transparencia'!$H$3:$M$17,6,0))</f>
        <v>Ilimitada</v>
      </c>
      <c r="AM66" s="238" t="s">
        <v>106</v>
      </c>
      <c r="AN66" s="239">
        <v>45945</v>
      </c>
      <c r="AO66" s="201" t="s">
        <v>208</v>
      </c>
      <c r="AP66" s="201" t="s">
        <v>209</v>
      </c>
      <c r="AQ66" s="245" t="s">
        <v>210</v>
      </c>
    </row>
    <row r="67" spans="1:43" ht="39">
      <c r="A67" s="67">
        <v>60</v>
      </c>
      <c r="B67" s="200" t="s">
        <v>86</v>
      </c>
      <c r="C67" s="204" t="s">
        <v>87</v>
      </c>
      <c r="D67" s="265" t="s">
        <v>232</v>
      </c>
      <c r="E67" s="266" t="s">
        <v>233</v>
      </c>
      <c r="F67" s="201" t="s">
        <v>90</v>
      </c>
      <c r="G67" s="137" t="s">
        <v>91</v>
      </c>
      <c r="H67" s="65" t="s">
        <v>203</v>
      </c>
      <c r="I67" s="65" t="s">
        <v>112</v>
      </c>
      <c r="J67" s="146" t="s">
        <v>93</v>
      </c>
      <c r="K67" s="61" t="s">
        <v>204</v>
      </c>
      <c r="L67" s="62" t="s">
        <v>125</v>
      </c>
      <c r="M67" s="63">
        <f>IFERROR(VLOOKUP(L67,'Listas Activos'!$B$24:$C$28,2,0),0)</f>
        <v>3</v>
      </c>
      <c r="N67" s="62" t="s">
        <v>126</v>
      </c>
      <c r="O67" s="63">
        <f>IFERROR(VLOOKUP(N67,'Listas Activos'!$B$31:$C$35,2,0),0)</f>
        <v>1</v>
      </c>
      <c r="P67" s="62" t="s">
        <v>126</v>
      </c>
      <c r="Q67" s="63">
        <f>IFERROR(VLOOKUP(P67,'Listas Activos'!$B$38:$C$42,2,0),0)</f>
        <v>1</v>
      </c>
      <c r="R67" s="63">
        <f t="shared" si="8"/>
        <v>3</v>
      </c>
      <c r="S67" s="93" t="str">
        <f>IFERROR(VLOOKUP(R67,'Listas Activos'!$B$4:$C$7,2,0),"-")</f>
        <v>Medio</v>
      </c>
      <c r="T67" s="66"/>
      <c r="U67" s="64" t="s">
        <v>116</v>
      </c>
      <c r="V67" s="137"/>
      <c r="W67" s="137"/>
      <c r="X67" s="137"/>
      <c r="Y67" s="137"/>
      <c r="Z67" s="238" t="s">
        <v>205</v>
      </c>
      <c r="AA67" s="201" t="s">
        <v>99</v>
      </c>
      <c r="AB67" s="201" t="s">
        <v>100</v>
      </c>
      <c r="AC67" s="201" t="s">
        <v>101</v>
      </c>
      <c r="AD67" s="239">
        <v>42005</v>
      </c>
      <c r="AE67" s="201" t="s">
        <v>102</v>
      </c>
      <c r="AF67" s="240" t="s">
        <v>206</v>
      </c>
      <c r="AG67" s="201" t="s">
        <v>234</v>
      </c>
      <c r="AH67" s="245"/>
      <c r="AI67" s="94" t="str">
        <f>IF(ISERROR(VLOOKUP(AG67,'Listas Ley Transparencia'!$H$3:$M$17,2,0)),"",VLOOKUP(AG67,'Listas Ley Transparencia'!$H$3:$M$17,2,0))</f>
        <v>Información publica y de conocimiento general</v>
      </c>
      <c r="AJ67" s="243" t="str">
        <f>IF(ISERROR(VLOOKUP(AG67,'Listas Ley Transparencia'!$H$3:$M$17,3,0)),"",VLOOKUP(AG67,'Listas Ley Transparencia'!$H$3:$M$17,3,0))</f>
        <v>Información publica y de conocimiento general</v>
      </c>
      <c r="AK67" s="243" t="str">
        <f>IF(ISERROR(VLOOKUP(AG67,'Listas Ley Transparencia'!$H$3:$M$17,4,0)),"",VLOOKUP(AG67,'Listas Ley Transparencia'!$H$3:$M$17,4,0))</f>
        <v>Publica</v>
      </c>
      <c r="AL67" s="244" t="str">
        <f>IF(ISERROR(VLOOKUP(AG67,'Listas Ley Transparencia'!$H$3:$M$17,6,0)),"",VLOOKUP(AG67,'Listas Ley Transparencia'!$H$3:$M$17,6,0))</f>
        <v>No Aplica</v>
      </c>
      <c r="AM67" s="238" t="s">
        <v>235</v>
      </c>
      <c r="AN67" s="239">
        <v>45945</v>
      </c>
      <c r="AO67" s="201" t="s">
        <v>208</v>
      </c>
      <c r="AP67" s="201" t="s">
        <v>209</v>
      </c>
      <c r="AQ67" s="245" t="s">
        <v>236</v>
      </c>
    </row>
    <row r="68" spans="1:43" ht="65">
      <c r="A68" s="67">
        <v>61</v>
      </c>
      <c r="B68" s="200" t="s">
        <v>86</v>
      </c>
      <c r="C68" s="204" t="s">
        <v>87</v>
      </c>
      <c r="D68" s="265" t="s">
        <v>237</v>
      </c>
      <c r="E68" s="266" t="s">
        <v>238</v>
      </c>
      <c r="F68" s="201" t="s">
        <v>90</v>
      </c>
      <c r="G68" s="137" t="s">
        <v>91</v>
      </c>
      <c r="H68" s="65" t="s">
        <v>203</v>
      </c>
      <c r="I68" s="65" t="s">
        <v>112</v>
      </c>
      <c r="J68" s="146" t="s">
        <v>93</v>
      </c>
      <c r="K68" s="61" t="s">
        <v>204</v>
      </c>
      <c r="L68" s="62" t="s">
        <v>95</v>
      </c>
      <c r="M68" s="63">
        <f>IFERROR(VLOOKUP(L68,'Listas Activos'!$B$24:$C$28,2,0),0)</f>
        <v>5</v>
      </c>
      <c r="N68" s="62" t="s">
        <v>126</v>
      </c>
      <c r="O68" s="63">
        <f>IFERROR(VLOOKUP(N68,'Listas Activos'!$B$31:$C$35,2,0),0)</f>
        <v>1</v>
      </c>
      <c r="P68" s="62" t="s">
        <v>126</v>
      </c>
      <c r="Q68" s="63">
        <f>IFERROR(VLOOKUP(P68,'Listas Activos'!$B$38:$C$42,2,0),0)</f>
        <v>1</v>
      </c>
      <c r="R68" s="63">
        <f t="shared" si="8"/>
        <v>5</v>
      </c>
      <c r="S68" s="93" t="str">
        <f>IFERROR(VLOOKUP(R68,'Listas Activos'!$B$4:$C$7,2,0),"-")</f>
        <v>Alto</v>
      </c>
      <c r="T68" s="66"/>
      <c r="U68" s="238" t="s">
        <v>97</v>
      </c>
      <c r="V68" s="201" t="s">
        <v>116</v>
      </c>
      <c r="W68" s="201" t="s">
        <v>116</v>
      </c>
      <c r="X68" s="201" t="s">
        <v>97</v>
      </c>
      <c r="Y68" s="201" t="s">
        <v>116</v>
      </c>
      <c r="Z68" s="238" t="s">
        <v>205</v>
      </c>
      <c r="AA68" s="201" t="s">
        <v>99</v>
      </c>
      <c r="AB68" s="201" t="s">
        <v>100</v>
      </c>
      <c r="AC68" s="201" t="s">
        <v>101</v>
      </c>
      <c r="AD68" s="239">
        <v>42005</v>
      </c>
      <c r="AE68" s="201" t="s">
        <v>102</v>
      </c>
      <c r="AF68" s="240" t="s">
        <v>206</v>
      </c>
      <c r="AG68" s="201" t="s">
        <v>104</v>
      </c>
      <c r="AH68" s="245" t="s">
        <v>207</v>
      </c>
      <c r="AI68" s="94" t="str">
        <f>IF(ISERROR(VLOOKUP(AG68,'Listas Ley Transparencia'!$H$3:$M$17,2,0)),"",VLOOKUP(AG68,'Listas Ley Transparencia'!$H$3:$M$17,2,0))</f>
        <v>Información exceptuada por daño de derechos a personas naturales o jurídicas. Articulo 18 Ley 1712 de 2014</v>
      </c>
      <c r="AJ68" s="243" t="str">
        <f>IF(ISERROR(VLOOKUP(AG68,'Listas Ley Transparencia'!$H$3:$M$17,3,0)),"",VLOOKUP(AG68,'Listas Ley Transparencia'!$H$3:$M$17,3,0))</f>
        <v>El derecho de toda persona a la intimidad, bajo las limitaciones propias que impone la condición de servidor publico, en concordancia con lo estipulado</v>
      </c>
      <c r="AK68" s="243" t="str">
        <f>IF(ISERROR(VLOOKUP(AG68,'Listas Ley Transparencia'!$H$3:$M$17,4,0)),"",VLOOKUP(AG68,'Listas Ley Transparencia'!$H$3:$M$17,4,0))</f>
        <v>Publica Clasificada</v>
      </c>
      <c r="AL68" s="244" t="str">
        <f>IF(ISERROR(VLOOKUP(AG68,'Listas Ley Transparencia'!$H$3:$M$17,6,0)),"",VLOOKUP(AG68,'Listas Ley Transparencia'!$H$3:$M$17,6,0))</f>
        <v>Ilimitada</v>
      </c>
      <c r="AM68" s="238" t="s">
        <v>106</v>
      </c>
      <c r="AN68" s="239">
        <v>45945</v>
      </c>
      <c r="AO68" s="201" t="s">
        <v>208</v>
      </c>
      <c r="AP68" s="201" t="s">
        <v>209</v>
      </c>
      <c r="AQ68" s="245" t="s">
        <v>239</v>
      </c>
    </row>
    <row r="69" spans="1:43" ht="65">
      <c r="A69" s="67">
        <v>62</v>
      </c>
      <c r="B69" s="200" t="s">
        <v>86</v>
      </c>
      <c r="C69" s="204" t="s">
        <v>87</v>
      </c>
      <c r="D69" s="265" t="s">
        <v>240</v>
      </c>
      <c r="E69" s="261" t="s">
        <v>241</v>
      </c>
      <c r="F69" s="201" t="s">
        <v>90</v>
      </c>
      <c r="G69" s="137" t="s">
        <v>91</v>
      </c>
      <c r="H69" s="65" t="s">
        <v>203</v>
      </c>
      <c r="I69" s="65" t="s">
        <v>112</v>
      </c>
      <c r="J69" s="146" t="s">
        <v>93</v>
      </c>
      <c r="K69" s="61" t="s">
        <v>204</v>
      </c>
      <c r="L69" s="62" t="s">
        <v>95</v>
      </c>
      <c r="M69" s="63">
        <f>IFERROR(VLOOKUP(L69,'Listas Activos'!$B$24:$C$28,2,0),0)</f>
        <v>5</v>
      </c>
      <c r="N69" s="62" t="s">
        <v>96</v>
      </c>
      <c r="O69" s="63">
        <f>IFERROR(VLOOKUP(N69,'Listas Activos'!$B$31:$C$35,2,0),0)</f>
        <v>5</v>
      </c>
      <c r="P69" s="62" t="s">
        <v>96</v>
      </c>
      <c r="Q69" s="63">
        <f>IFERROR(VLOOKUP(P69,'Listas Activos'!$B$38:$C$42,2,0),0)</f>
        <v>5</v>
      </c>
      <c r="R69" s="63">
        <f t="shared" si="8"/>
        <v>5</v>
      </c>
      <c r="S69" s="93" t="str">
        <f>IFERROR(VLOOKUP(R69,'Listas Activos'!$B$4:$C$7,2,0),"-")</f>
        <v>Alto</v>
      </c>
      <c r="T69" s="66"/>
      <c r="U69" s="238" t="s">
        <v>97</v>
      </c>
      <c r="V69" s="201" t="s">
        <v>116</v>
      </c>
      <c r="W69" s="201" t="s">
        <v>116</v>
      </c>
      <c r="X69" s="201" t="s">
        <v>97</v>
      </c>
      <c r="Y69" s="201" t="s">
        <v>116</v>
      </c>
      <c r="Z69" s="238" t="s">
        <v>205</v>
      </c>
      <c r="AA69" s="201" t="s">
        <v>99</v>
      </c>
      <c r="AB69" s="201" t="s">
        <v>100</v>
      </c>
      <c r="AC69" s="201" t="s">
        <v>101</v>
      </c>
      <c r="AD69" s="239">
        <v>42005</v>
      </c>
      <c r="AE69" s="201" t="s">
        <v>102</v>
      </c>
      <c r="AF69" s="240" t="s">
        <v>206</v>
      </c>
      <c r="AG69" s="201" t="s">
        <v>104</v>
      </c>
      <c r="AH69" s="245" t="s">
        <v>207</v>
      </c>
      <c r="AI69" s="94" t="str">
        <f>IF(ISERROR(VLOOKUP(AG69,'Listas Ley Transparencia'!$H$3:$M$17,2,0)),"",VLOOKUP(AG69,'Listas Ley Transparencia'!$H$3:$M$17,2,0))</f>
        <v>Información exceptuada por daño de derechos a personas naturales o jurídicas. Articulo 18 Ley 1712 de 2014</v>
      </c>
      <c r="AJ69" s="243" t="str">
        <f>IF(ISERROR(VLOOKUP(AG69,'Listas Ley Transparencia'!$H$3:$M$17,3,0)),"",VLOOKUP(AG69,'Listas Ley Transparencia'!$H$3:$M$17,3,0))</f>
        <v>El derecho de toda persona a la intimidad, bajo las limitaciones propias que impone la condición de servidor publico, en concordancia con lo estipulado</v>
      </c>
      <c r="AK69" s="243" t="str">
        <f>IF(ISERROR(VLOOKUP(AG69,'Listas Ley Transparencia'!$H$3:$M$17,4,0)),"",VLOOKUP(AG69,'Listas Ley Transparencia'!$H$3:$M$17,4,0))</f>
        <v>Publica Clasificada</v>
      </c>
      <c r="AL69" s="244" t="str">
        <f>IF(ISERROR(VLOOKUP(AG69,'Listas Ley Transparencia'!$H$3:$M$17,6,0)),"",VLOOKUP(AG69,'Listas Ley Transparencia'!$H$3:$M$17,6,0))</f>
        <v>Ilimitada</v>
      </c>
      <c r="AM69" s="238" t="s">
        <v>106</v>
      </c>
      <c r="AN69" s="239">
        <v>45945</v>
      </c>
      <c r="AO69" s="201" t="s">
        <v>208</v>
      </c>
      <c r="AP69" s="201" t="s">
        <v>209</v>
      </c>
      <c r="AQ69" s="245" t="s">
        <v>242</v>
      </c>
    </row>
    <row r="70" spans="1:43" ht="39">
      <c r="A70" s="67">
        <v>63</v>
      </c>
      <c r="B70" s="200" t="s">
        <v>86</v>
      </c>
      <c r="C70" s="204" t="s">
        <v>87</v>
      </c>
      <c r="D70" s="265" t="s">
        <v>127</v>
      </c>
      <c r="E70" s="261" t="s">
        <v>243</v>
      </c>
      <c r="F70" s="201" t="s">
        <v>90</v>
      </c>
      <c r="G70" s="137" t="s">
        <v>91</v>
      </c>
      <c r="H70" s="65" t="s">
        <v>203</v>
      </c>
      <c r="I70" s="65" t="s">
        <v>112</v>
      </c>
      <c r="J70" s="146" t="s">
        <v>93</v>
      </c>
      <c r="K70" s="61" t="s">
        <v>204</v>
      </c>
      <c r="L70" s="62" t="s">
        <v>125</v>
      </c>
      <c r="M70" s="63">
        <f>IFERROR(VLOOKUP(L70,'Listas Activos'!$B$24:$C$28,2,0),0)</f>
        <v>3</v>
      </c>
      <c r="N70" s="62" t="s">
        <v>96</v>
      </c>
      <c r="O70" s="63">
        <f>IFERROR(VLOOKUP(N70,'Listas Activos'!$B$31:$C$35,2,0),0)</f>
        <v>5</v>
      </c>
      <c r="P70" s="62" t="s">
        <v>96</v>
      </c>
      <c r="Q70" s="63">
        <f>IFERROR(VLOOKUP(P70,'Listas Activos'!$B$38:$C$42,2,0),0)</f>
        <v>5</v>
      </c>
      <c r="R70" s="63">
        <f t="shared" si="8"/>
        <v>5</v>
      </c>
      <c r="S70" s="93" t="str">
        <f>IFERROR(VLOOKUP(R70,'Listas Activos'!$B$4:$C$7,2,0),"-")</f>
        <v>Alto</v>
      </c>
      <c r="T70" s="66"/>
      <c r="U70" s="64" t="s">
        <v>116</v>
      </c>
      <c r="V70" s="137"/>
      <c r="W70" s="137"/>
      <c r="X70" s="137"/>
      <c r="Y70" s="137"/>
      <c r="Z70" s="238" t="s">
        <v>205</v>
      </c>
      <c r="AA70" s="201" t="s">
        <v>99</v>
      </c>
      <c r="AB70" s="201" t="s">
        <v>100</v>
      </c>
      <c r="AC70" s="201" t="s">
        <v>101</v>
      </c>
      <c r="AD70" s="239">
        <v>42005</v>
      </c>
      <c r="AE70" s="201" t="s">
        <v>102</v>
      </c>
      <c r="AF70" s="240" t="s">
        <v>206</v>
      </c>
      <c r="AG70" s="201" t="s">
        <v>234</v>
      </c>
      <c r="AH70" s="245"/>
      <c r="AI70" s="94" t="str">
        <f>IF(ISERROR(VLOOKUP(AG70,'Listas Ley Transparencia'!$H$3:$M$17,2,0)),"",VLOOKUP(AG70,'Listas Ley Transparencia'!$H$3:$M$17,2,0))</f>
        <v>Información publica y de conocimiento general</v>
      </c>
      <c r="AJ70" s="243" t="str">
        <f>IF(ISERROR(VLOOKUP(AG70,'Listas Ley Transparencia'!$H$3:$M$17,3,0)),"",VLOOKUP(AG70,'Listas Ley Transparencia'!$H$3:$M$17,3,0))</f>
        <v>Información publica y de conocimiento general</v>
      </c>
      <c r="AK70" s="243" t="str">
        <f>IF(ISERROR(VLOOKUP(AG70,'Listas Ley Transparencia'!$H$3:$M$17,4,0)),"",VLOOKUP(AG70,'Listas Ley Transparencia'!$H$3:$M$17,4,0))</f>
        <v>Publica</v>
      </c>
      <c r="AL70" s="244" t="str">
        <f>IF(ISERROR(VLOOKUP(AG70,'Listas Ley Transparencia'!$H$3:$M$17,6,0)),"",VLOOKUP(AG70,'Listas Ley Transparencia'!$H$3:$M$17,6,0))</f>
        <v>No Aplica</v>
      </c>
      <c r="AM70" s="238" t="s">
        <v>235</v>
      </c>
      <c r="AN70" s="239">
        <v>45945</v>
      </c>
      <c r="AO70" s="201" t="s">
        <v>208</v>
      </c>
      <c r="AP70" s="201" t="s">
        <v>209</v>
      </c>
      <c r="AQ70" s="245" t="s">
        <v>127</v>
      </c>
    </row>
    <row r="71" spans="1:43" ht="39">
      <c r="A71" s="67">
        <v>64</v>
      </c>
      <c r="B71" s="200" t="s">
        <v>86</v>
      </c>
      <c r="C71" s="204" t="s">
        <v>87</v>
      </c>
      <c r="D71" s="265" t="s">
        <v>244</v>
      </c>
      <c r="E71" s="267" t="s">
        <v>245</v>
      </c>
      <c r="F71" s="201" t="s">
        <v>90</v>
      </c>
      <c r="G71" s="137" t="s">
        <v>91</v>
      </c>
      <c r="H71" s="65" t="s">
        <v>203</v>
      </c>
      <c r="I71" s="65" t="s">
        <v>112</v>
      </c>
      <c r="J71" s="146" t="s">
        <v>93</v>
      </c>
      <c r="K71" s="61" t="s">
        <v>204</v>
      </c>
      <c r="L71" s="62" t="s">
        <v>125</v>
      </c>
      <c r="M71" s="63">
        <f>IFERROR(VLOOKUP(L71,'Listas Activos'!$B$24:$C$28,2,0),0)</f>
        <v>3</v>
      </c>
      <c r="N71" s="62" t="s">
        <v>96</v>
      </c>
      <c r="O71" s="63">
        <f>IFERROR(VLOOKUP(N71,'Listas Activos'!$B$31:$C$35,2,0),0)</f>
        <v>5</v>
      </c>
      <c r="P71" s="62" t="s">
        <v>96</v>
      </c>
      <c r="Q71" s="63">
        <f>IFERROR(VLOOKUP(P71,'Listas Activos'!$B$38:$C$42,2,0),0)</f>
        <v>5</v>
      </c>
      <c r="R71" s="63">
        <f t="shared" si="8"/>
        <v>5</v>
      </c>
      <c r="S71" s="93" t="str">
        <f>IFERROR(VLOOKUP(R71,'Listas Activos'!$B$4:$C$7,2,0),"-")</f>
        <v>Alto</v>
      </c>
      <c r="T71" s="66"/>
      <c r="U71" s="64" t="s">
        <v>116</v>
      </c>
      <c r="V71" s="137"/>
      <c r="W71" s="137"/>
      <c r="X71" s="137"/>
      <c r="Y71" s="137"/>
      <c r="Z71" s="238" t="s">
        <v>205</v>
      </c>
      <c r="AA71" s="201" t="s">
        <v>99</v>
      </c>
      <c r="AB71" s="201" t="s">
        <v>100</v>
      </c>
      <c r="AC71" s="201" t="s">
        <v>101</v>
      </c>
      <c r="AD71" s="239">
        <v>42005</v>
      </c>
      <c r="AE71" s="201" t="s">
        <v>102</v>
      </c>
      <c r="AF71" s="240" t="s">
        <v>206</v>
      </c>
      <c r="AG71" s="201" t="s">
        <v>234</v>
      </c>
      <c r="AH71" s="245" t="s">
        <v>207</v>
      </c>
      <c r="AI71" s="94" t="str">
        <f>IF(ISERROR(VLOOKUP(AG71,'Listas Ley Transparencia'!$H$3:$M$17,2,0)),"",VLOOKUP(AG71,'Listas Ley Transparencia'!$H$3:$M$17,2,0))</f>
        <v>Información publica y de conocimiento general</v>
      </c>
      <c r="AJ71" s="243" t="str">
        <f>IF(ISERROR(VLOOKUP(AG71,'Listas Ley Transparencia'!$H$3:$M$17,3,0)),"",VLOOKUP(AG71,'Listas Ley Transparencia'!$H$3:$M$17,3,0))</f>
        <v>Información publica y de conocimiento general</v>
      </c>
      <c r="AK71" s="243" t="str">
        <f>IF(ISERROR(VLOOKUP(AG71,'Listas Ley Transparencia'!$H$3:$M$17,4,0)),"",VLOOKUP(AG71,'Listas Ley Transparencia'!$H$3:$M$17,4,0))</f>
        <v>Publica</v>
      </c>
      <c r="AL71" s="244" t="str">
        <f>IF(ISERROR(VLOOKUP(AG71,'Listas Ley Transparencia'!$H$3:$M$17,6,0)),"",VLOOKUP(AG71,'Listas Ley Transparencia'!$H$3:$M$17,6,0))</f>
        <v>No Aplica</v>
      </c>
      <c r="AM71" s="238" t="s">
        <v>235</v>
      </c>
      <c r="AN71" s="239">
        <v>45945</v>
      </c>
      <c r="AO71" s="201" t="s">
        <v>208</v>
      </c>
      <c r="AP71" s="201" t="s">
        <v>209</v>
      </c>
      <c r="AQ71" s="245" t="s">
        <v>246</v>
      </c>
    </row>
    <row r="72" spans="1:43" ht="39">
      <c r="A72" s="67">
        <v>65</v>
      </c>
      <c r="B72" s="200" t="s">
        <v>86</v>
      </c>
      <c r="C72" s="204" t="s">
        <v>87</v>
      </c>
      <c r="D72" s="433" t="s">
        <v>247</v>
      </c>
      <c r="E72" s="434" t="s">
        <v>248</v>
      </c>
      <c r="F72" s="201" t="s">
        <v>90</v>
      </c>
      <c r="G72" s="137" t="s">
        <v>91</v>
      </c>
      <c r="H72" s="65" t="s">
        <v>203</v>
      </c>
      <c r="I72" s="65" t="s">
        <v>112</v>
      </c>
      <c r="J72" s="146" t="s">
        <v>93</v>
      </c>
      <c r="K72" s="61" t="s">
        <v>204</v>
      </c>
      <c r="L72" s="62" t="s">
        <v>125</v>
      </c>
      <c r="M72" s="63">
        <f>IFERROR(VLOOKUP(L72,'Listas Activos'!$B$24:$C$28,2,0),0)</f>
        <v>3</v>
      </c>
      <c r="N72" s="62" t="s">
        <v>96</v>
      </c>
      <c r="O72" s="63">
        <f>IFERROR(VLOOKUP(N72,'Listas Activos'!$B$31:$C$35,2,0),0)</f>
        <v>5</v>
      </c>
      <c r="P72" s="62" t="s">
        <v>115</v>
      </c>
      <c r="Q72" s="63">
        <f>IFERROR(VLOOKUP(P72,'Listas Activos'!$B$38:$C$42,2,0),0)</f>
        <v>3</v>
      </c>
      <c r="R72" s="63">
        <f t="shared" si="8"/>
        <v>3</v>
      </c>
      <c r="S72" s="93" t="str">
        <f>IFERROR(VLOOKUP(R72,'Listas Activos'!$B$4:$C$7,2,0),"-")</f>
        <v>Medio</v>
      </c>
      <c r="T72" s="66"/>
      <c r="U72" s="64" t="s">
        <v>116</v>
      </c>
      <c r="V72" s="137"/>
      <c r="W72" s="137"/>
      <c r="X72" s="137"/>
      <c r="Y72" s="137"/>
      <c r="Z72" s="238" t="s">
        <v>205</v>
      </c>
      <c r="AA72" s="201" t="s">
        <v>99</v>
      </c>
      <c r="AB72" s="201" t="s">
        <v>100</v>
      </c>
      <c r="AC72" s="201" t="s">
        <v>101</v>
      </c>
      <c r="AD72" s="239">
        <v>42005</v>
      </c>
      <c r="AE72" s="201" t="s">
        <v>102</v>
      </c>
      <c r="AF72" s="240" t="s">
        <v>206</v>
      </c>
      <c r="AG72" s="201" t="s">
        <v>234</v>
      </c>
      <c r="AH72" s="245"/>
      <c r="AI72" s="94" t="str">
        <f>IF(ISERROR(VLOOKUP(AG72,'Listas Ley Transparencia'!$H$3:$M$17,2,0)),"",VLOOKUP(AG72,'Listas Ley Transparencia'!$H$3:$M$17,2,0))</f>
        <v>Información publica y de conocimiento general</v>
      </c>
      <c r="AJ72" s="243" t="str">
        <f>IF(ISERROR(VLOOKUP(AG72,'Listas Ley Transparencia'!$H$3:$M$17,3,0)),"",VLOOKUP(AG72,'Listas Ley Transparencia'!$H$3:$M$17,3,0))</f>
        <v>Información publica y de conocimiento general</v>
      </c>
      <c r="AK72" s="243" t="str">
        <f>IF(ISERROR(VLOOKUP(AG72,'Listas Ley Transparencia'!$H$3:$M$17,4,0)),"",VLOOKUP(AG72,'Listas Ley Transparencia'!$H$3:$M$17,4,0))</f>
        <v>Publica</v>
      </c>
      <c r="AL72" s="244" t="str">
        <f>IF(ISERROR(VLOOKUP(AG72,'Listas Ley Transparencia'!$H$3:$M$17,6,0)),"",VLOOKUP(AG72,'Listas Ley Transparencia'!$H$3:$M$17,6,0))</f>
        <v>No Aplica</v>
      </c>
      <c r="AM72" s="238" t="s">
        <v>235</v>
      </c>
      <c r="AN72" s="239">
        <v>45945</v>
      </c>
      <c r="AO72" s="201" t="s">
        <v>208</v>
      </c>
      <c r="AP72" s="201" t="s">
        <v>209</v>
      </c>
      <c r="AQ72" s="245" t="s">
        <v>249</v>
      </c>
    </row>
    <row r="73" spans="1:43" ht="65">
      <c r="A73" s="67">
        <v>66</v>
      </c>
      <c r="B73" s="200" t="s">
        <v>86</v>
      </c>
      <c r="C73" s="204" t="s">
        <v>87</v>
      </c>
      <c r="D73" s="253" t="s">
        <v>250</v>
      </c>
      <c r="E73" s="266" t="s">
        <v>251</v>
      </c>
      <c r="F73" s="201" t="s">
        <v>90</v>
      </c>
      <c r="G73" s="137" t="s">
        <v>91</v>
      </c>
      <c r="H73" s="65" t="s">
        <v>203</v>
      </c>
      <c r="I73" s="65" t="s">
        <v>112</v>
      </c>
      <c r="J73" s="146" t="s">
        <v>93</v>
      </c>
      <c r="K73" s="61" t="s">
        <v>204</v>
      </c>
      <c r="L73" s="62" t="s">
        <v>95</v>
      </c>
      <c r="M73" s="63">
        <f>IFERROR(VLOOKUP(L73,'Listas Activos'!$B$24:$C$28,2,0),0)</f>
        <v>5</v>
      </c>
      <c r="N73" s="62" t="s">
        <v>96</v>
      </c>
      <c r="O73" s="63">
        <f>IFERROR(VLOOKUP(N73,'Listas Activos'!$B$31:$C$35,2,0),0)</f>
        <v>5</v>
      </c>
      <c r="P73" s="62" t="s">
        <v>96</v>
      </c>
      <c r="Q73" s="63">
        <f>IFERROR(VLOOKUP(P73,'Listas Activos'!$B$38:$C$42,2,0),0)</f>
        <v>5</v>
      </c>
      <c r="R73" s="63">
        <f t="shared" si="8"/>
        <v>5</v>
      </c>
      <c r="S73" s="93" t="str">
        <f>IFERROR(VLOOKUP(R73,'Listas Activos'!$B$4:$C$7,2,0),"-")</f>
        <v>Alto</v>
      </c>
      <c r="T73" s="66"/>
      <c r="U73" s="238" t="s">
        <v>97</v>
      </c>
      <c r="V73" s="201" t="s">
        <v>116</v>
      </c>
      <c r="W73" s="201" t="s">
        <v>116</v>
      </c>
      <c r="X73" s="201" t="s">
        <v>97</v>
      </c>
      <c r="Y73" s="201" t="s">
        <v>116</v>
      </c>
      <c r="Z73" s="238" t="s">
        <v>205</v>
      </c>
      <c r="AA73" s="201" t="s">
        <v>99</v>
      </c>
      <c r="AB73" s="201" t="s">
        <v>100</v>
      </c>
      <c r="AC73" s="201" t="s">
        <v>101</v>
      </c>
      <c r="AD73" s="239">
        <v>42005</v>
      </c>
      <c r="AE73" s="201" t="s">
        <v>102</v>
      </c>
      <c r="AF73" s="240" t="s">
        <v>206</v>
      </c>
      <c r="AG73" s="201" t="s">
        <v>104</v>
      </c>
      <c r="AH73" s="245" t="s">
        <v>207</v>
      </c>
      <c r="AI73" s="94" t="str">
        <f>IF(ISERROR(VLOOKUP(AG73,'Listas Ley Transparencia'!$H$3:$M$17,2,0)),"",VLOOKUP(AG73,'Listas Ley Transparencia'!$H$3:$M$17,2,0))</f>
        <v>Información exceptuada por daño de derechos a personas naturales o jurídicas. Articulo 18 Ley 1712 de 2014</v>
      </c>
      <c r="AJ73" s="243" t="str">
        <f>IF(ISERROR(VLOOKUP(AG73,'Listas Ley Transparencia'!$H$3:$M$17,3,0)),"",VLOOKUP(AG73,'Listas Ley Transparencia'!$H$3:$M$17,3,0))</f>
        <v>El derecho de toda persona a la intimidad, bajo las limitaciones propias que impone la condición de servidor publico, en concordancia con lo estipulado</v>
      </c>
      <c r="AK73" s="243" t="str">
        <f>IF(ISERROR(VLOOKUP(AG73,'Listas Ley Transparencia'!$H$3:$M$17,4,0)),"",VLOOKUP(AG73,'Listas Ley Transparencia'!$H$3:$M$17,4,0))</f>
        <v>Publica Clasificada</v>
      </c>
      <c r="AL73" s="244" t="str">
        <f>IF(ISERROR(VLOOKUP(AG73,'Listas Ley Transparencia'!$H$3:$M$17,6,0)),"",VLOOKUP(AG73,'Listas Ley Transparencia'!$H$3:$M$17,6,0))</f>
        <v>Ilimitada</v>
      </c>
      <c r="AM73" s="238" t="s">
        <v>106</v>
      </c>
      <c r="AN73" s="239">
        <v>45945</v>
      </c>
      <c r="AO73" s="201" t="s">
        <v>208</v>
      </c>
      <c r="AP73" s="201" t="s">
        <v>209</v>
      </c>
      <c r="AQ73" s="245" t="s">
        <v>210</v>
      </c>
    </row>
    <row r="74" spans="1:43" ht="65">
      <c r="A74" s="67">
        <v>67</v>
      </c>
      <c r="B74" s="200" t="s">
        <v>86</v>
      </c>
      <c r="C74" s="204" t="s">
        <v>87</v>
      </c>
      <c r="D74" s="253" t="s">
        <v>222</v>
      </c>
      <c r="E74" s="266" t="s">
        <v>252</v>
      </c>
      <c r="F74" s="201" t="s">
        <v>90</v>
      </c>
      <c r="G74" s="137" t="s">
        <v>91</v>
      </c>
      <c r="H74" s="65" t="s">
        <v>203</v>
      </c>
      <c r="I74" s="65" t="s">
        <v>112</v>
      </c>
      <c r="J74" s="146" t="s">
        <v>93</v>
      </c>
      <c r="K74" s="61" t="s">
        <v>204</v>
      </c>
      <c r="L74" s="62" t="s">
        <v>95</v>
      </c>
      <c r="M74" s="63">
        <f>IFERROR(VLOOKUP(L74,'Listas Activos'!$B$24:$C$28,2,0),0)</f>
        <v>5</v>
      </c>
      <c r="N74" s="62" t="s">
        <v>96</v>
      </c>
      <c r="O74" s="63">
        <f>IFERROR(VLOOKUP(N74,'Listas Activos'!$B$31:$C$35,2,0),0)</f>
        <v>5</v>
      </c>
      <c r="P74" s="62" t="s">
        <v>96</v>
      </c>
      <c r="Q74" s="63">
        <f>IFERROR(VLOOKUP(P74,'Listas Activos'!$B$38:$C$42,2,0),0)</f>
        <v>5</v>
      </c>
      <c r="R74" s="63">
        <f t="shared" si="8"/>
        <v>5</v>
      </c>
      <c r="S74" s="93" t="str">
        <f>IFERROR(VLOOKUP(R74,'Listas Activos'!$B$4:$C$7,2,0),"-")</f>
        <v>Alto</v>
      </c>
      <c r="T74" s="66"/>
      <c r="U74" s="238" t="s">
        <v>97</v>
      </c>
      <c r="V74" s="201" t="s">
        <v>116</v>
      </c>
      <c r="W74" s="201" t="s">
        <v>116</v>
      </c>
      <c r="X74" s="201" t="s">
        <v>97</v>
      </c>
      <c r="Y74" s="201" t="s">
        <v>116</v>
      </c>
      <c r="Z74" s="238" t="s">
        <v>205</v>
      </c>
      <c r="AA74" s="201" t="s">
        <v>99</v>
      </c>
      <c r="AB74" s="201" t="s">
        <v>100</v>
      </c>
      <c r="AC74" s="201" t="s">
        <v>101</v>
      </c>
      <c r="AD74" s="239">
        <v>42005</v>
      </c>
      <c r="AE74" s="201" t="s">
        <v>102</v>
      </c>
      <c r="AF74" s="240" t="s">
        <v>206</v>
      </c>
      <c r="AG74" s="201" t="s">
        <v>104</v>
      </c>
      <c r="AH74" s="245" t="s">
        <v>207</v>
      </c>
      <c r="AI74" s="94" t="str">
        <f>IF(ISERROR(VLOOKUP(AG74,'Listas Ley Transparencia'!$H$3:$M$17,2,0)),"",VLOOKUP(AG74,'Listas Ley Transparencia'!$H$3:$M$17,2,0))</f>
        <v>Información exceptuada por daño de derechos a personas naturales o jurídicas. Articulo 18 Ley 1712 de 2014</v>
      </c>
      <c r="AJ74" s="243" t="str">
        <f>IF(ISERROR(VLOOKUP(AG74,'Listas Ley Transparencia'!$H$3:$M$17,3,0)),"",VLOOKUP(AG74,'Listas Ley Transparencia'!$H$3:$M$17,3,0))</f>
        <v>El derecho de toda persona a la intimidad, bajo las limitaciones propias que impone la condición de servidor publico, en concordancia con lo estipulado</v>
      </c>
      <c r="AK74" s="243" t="str">
        <f>IF(ISERROR(VLOOKUP(AG74,'Listas Ley Transparencia'!$H$3:$M$17,4,0)),"",VLOOKUP(AG74,'Listas Ley Transparencia'!$H$3:$M$17,4,0))</f>
        <v>Publica Clasificada</v>
      </c>
      <c r="AL74" s="244" t="str">
        <f>IF(ISERROR(VLOOKUP(AG74,'Listas Ley Transparencia'!$H$3:$M$17,6,0)),"",VLOOKUP(AG74,'Listas Ley Transparencia'!$H$3:$M$17,6,0))</f>
        <v>Ilimitada</v>
      </c>
      <c r="AM74" s="238" t="s">
        <v>106</v>
      </c>
      <c r="AN74" s="239">
        <v>45946</v>
      </c>
      <c r="AO74" s="201" t="s">
        <v>208</v>
      </c>
      <c r="AP74" s="201" t="s">
        <v>209</v>
      </c>
      <c r="AQ74" s="245" t="s">
        <v>222</v>
      </c>
    </row>
    <row r="75" spans="1:43" ht="26">
      <c r="A75" s="67">
        <v>68</v>
      </c>
      <c r="B75" s="200" t="s">
        <v>86</v>
      </c>
      <c r="C75" s="204" t="s">
        <v>87</v>
      </c>
      <c r="D75" s="273" t="s">
        <v>253</v>
      </c>
      <c r="E75" s="264" t="s">
        <v>254</v>
      </c>
      <c r="F75" s="201" t="s">
        <v>90</v>
      </c>
      <c r="G75" s="137" t="s">
        <v>86</v>
      </c>
      <c r="H75" s="65" t="s">
        <v>92</v>
      </c>
      <c r="I75" s="65" t="s">
        <v>255</v>
      </c>
      <c r="J75" s="146" t="s">
        <v>93</v>
      </c>
      <c r="K75" s="61" t="s">
        <v>256</v>
      </c>
      <c r="L75" s="62" t="s">
        <v>95</v>
      </c>
      <c r="M75" s="63">
        <f>IFERROR(VLOOKUP(L75,'Listas Activos'!$B$24:$C$28,2,0),0)</f>
        <v>5</v>
      </c>
      <c r="N75" s="62" t="s">
        <v>96</v>
      </c>
      <c r="O75" s="63">
        <f>IFERROR(VLOOKUP(N75,'Listas Activos'!$B$31:$C$35,2,0),0)</f>
        <v>5</v>
      </c>
      <c r="P75" s="62" t="s">
        <v>96</v>
      </c>
      <c r="Q75" s="63">
        <f>IFERROR(VLOOKUP(P75,'Listas Activos'!$B$38:$C$42,2,0),0)</f>
        <v>5</v>
      </c>
      <c r="R75" s="63">
        <f t="shared" si="8"/>
        <v>5</v>
      </c>
      <c r="S75" s="93" t="str">
        <f>IFERROR(VLOOKUP(R75,'Listas Activos'!$B$4:$C$7,2,0),"-")</f>
        <v>Alto</v>
      </c>
      <c r="T75" s="66"/>
      <c r="U75" s="64" t="s">
        <v>116</v>
      </c>
      <c r="V75" s="137"/>
      <c r="W75" s="137"/>
      <c r="X75" s="137"/>
      <c r="Y75" s="137"/>
      <c r="Z75" s="64"/>
      <c r="AA75" s="137"/>
      <c r="AB75" s="137"/>
      <c r="AC75" s="137"/>
      <c r="AD75" s="138"/>
      <c r="AE75" s="137"/>
      <c r="AF75" s="124"/>
      <c r="AG75" s="137"/>
      <c r="AH75" s="139"/>
      <c r="AI75" s="94"/>
      <c r="AJ75" s="95"/>
      <c r="AK75" s="95"/>
      <c r="AL75" s="96"/>
      <c r="AM75" s="64"/>
      <c r="AN75" s="239"/>
      <c r="AO75" s="137"/>
      <c r="AP75" s="137"/>
      <c r="AQ75" s="139"/>
    </row>
    <row r="76" spans="1:43" ht="39">
      <c r="A76" s="67">
        <v>69</v>
      </c>
      <c r="B76" s="200" t="s">
        <v>86</v>
      </c>
      <c r="C76" s="204" t="s">
        <v>87</v>
      </c>
      <c r="D76" s="201" t="s">
        <v>222</v>
      </c>
      <c r="E76" s="228" t="s">
        <v>257</v>
      </c>
      <c r="F76" s="201" t="s">
        <v>90</v>
      </c>
      <c r="G76" s="204" t="s">
        <v>91</v>
      </c>
      <c r="H76" s="274" t="s">
        <v>112</v>
      </c>
      <c r="I76" s="65" t="s">
        <v>112</v>
      </c>
      <c r="J76" s="230" t="s">
        <v>93</v>
      </c>
      <c r="K76" s="61" t="s">
        <v>114</v>
      </c>
      <c r="L76" s="62" t="s">
        <v>95</v>
      </c>
      <c r="M76" s="63">
        <f>IFERROR(VLOOKUP(L76,'Listas Activos'!$B$24:$C$28,2,0),0)</f>
        <v>5</v>
      </c>
      <c r="N76" s="62" t="s">
        <v>96</v>
      </c>
      <c r="O76" s="63">
        <f>IFERROR(VLOOKUP(N76,'Listas Activos'!$B$31:$C$35,2,0),0)</f>
        <v>5</v>
      </c>
      <c r="P76" s="62" t="s">
        <v>96</v>
      </c>
      <c r="Q76" s="63">
        <f>IFERROR(VLOOKUP(P76,'Listas Activos'!$B$38:$C$42,2,0),0)</f>
        <v>5</v>
      </c>
      <c r="R76" s="63">
        <f t="shared" si="8"/>
        <v>5</v>
      </c>
      <c r="S76" s="93" t="str">
        <f>IFERROR(VLOOKUP(R76,'Listas Activos'!$B$4:$C$7,2,0),"-")</f>
        <v>Alto</v>
      </c>
      <c r="T76" s="66"/>
      <c r="U76" s="238" t="s">
        <v>97</v>
      </c>
      <c r="V76" s="201" t="s">
        <v>116</v>
      </c>
      <c r="W76" s="201" t="s">
        <v>116</v>
      </c>
      <c r="X76" s="201" t="s">
        <v>97</v>
      </c>
      <c r="Y76" s="201" t="s">
        <v>116</v>
      </c>
      <c r="Z76" s="64"/>
      <c r="AA76" s="137"/>
      <c r="AB76" s="137"/>
      <c r="AC76" s="137"/>
      <c r="AD76" s="138"/>
      <c r="AE76" s="137"/>
      <c r="AF76" s="124"/>
      <c r="AG76" s="137"/>
      <c r="AH76" s="139"/>
      <c r="AI76" s="94"/>
      <c r="AJ76" s="95"/>
      <c r="AK76" s="95"/>
      <c r="AL76" s="96"/>
      <c r="AM76" s="64"/>
      <c r="AN76" s="239"/>
      <c r="AO76" s="137"/>
      <c r="AP76" s="137"/>
      <c r="AQ76" s="139"/>
    </row>
    <row r="77" spans="1:43" ht="26">
      <c r="A77" s="67">
        <v>70</v>
      </c>
      <c r="B77" s="200" t="s">
        <v>86</v>
      </c>
      <c r="C77" s="204" t="s">
        <v>87</v>
      </c>
      <c r="D77" s="204" t="s">
        <v>258</v>
      </c>
      <c r="E77" s="147" t="s">
        <v>259</v>
      </c>
      <c r="F77" s="62" t="s">
        <v>90</v>
      </c>
      <c r="G77" s="255" t="s">
        <v>86</v>
      </c>
      <c r="H77" s="65" t="s">
        <v>112</v>
      </c>
      <c r="I77" s="65" t="s">
        <v>112</v>
      </c>
      <c r="J77" s="146" t="s">
        <v>113</v>
      </c>
      <c r="K77" s="61" t="s">
        <v>154</v>
      </c>
      <c r="L77" s="62" t="s">
        <v>125</v>
      </c>
      <c r="M77" s="63">
        <f>IFERROR(VLOOKUP(L77,'Listas Activos'!$B$24:$C$28,2,0),0)</f>
        <v>3</v>
      </c>
      <c r="N77" s="62" t="s">
        <v>126</v>
      </c>
      <c r="O77" s="63">
        <f>IFERROR(VLOOKUP(N77,'Listas Activos'!$B$31:$C$35,2,0),0)</f>
        <v>1</v>
      </c>
      <c r="P77" s="62" t="s">
        <v>126</v>
      </c>
      <c r="Q77" s="63">
        <f>IFERROR(VLOOKUP(P77,'Listas Activos'!$B$38:$C$42,2,0),0)</f>
        <v>1</v>
      </c>
      <c r="R77" s="63">
        <f>IF(AND(M77&gt;0,O77&gt;0,Q77&gt;0,U77="Si"),5,IF(OR(M77=0,O77=0,Q77=0),0,IF(AND(M77=1,O77=1,Q77=1),1,(IF(OR(AND(M77=5,O77=5),AND(O77=5,Q77=5),AND(M77=5,Q77=5),AND(M77=5,O77=5,Q77=5)),5,3)))))</f>
        <v>3</v>
      </c>
      <c r="S77" s="93" t="str">
        <f>IFERROR(VLOOKUP(R77,'Listas Activos'!$B$4:$C$7,2,0),"-")</f>
        <v>Medio</v>
      </c>
      <c r="T77" s="66"/>
      <c r="U77" s="421" t="s">
        <v>116</v>
      </c>
      <c r="V77" s="62"/>
      <c r="W77" s="63"/>
      <c r="X77" s="63"/>
      <c r="Y77" s="93"/>
      <c r="Z77" s="64"/>
      <c r="AA77" s="137"/>
      <c r="AB77" s="137"/>
      <c r="AC77" s="137"/>
      <c r="AD77" s="138"/>
      <c r="AE77" s="137"/>
      <c r="AF77" s="124"/>
      <c r="AG77" s="137"/>
      <c r="AH77" s="139"/>
      <c r="AI77" s="94"/>
      <c r="AJ77" s="95"/>
      <c r="AK77" s="95"/>
      <c r="AL77" s="96"/>
      <c r="AM77" s="64"/>
      <c r="AN77" s="138"/>
      <c r="AO77" s="137"/>
      <c r="AP77" s="137"/>
      <c r="AQ77" s="139"/>
    </row>
    <row r="78" spans="1:43" ht="65">
      <c r="A78" s="67">
        <v>71</v>
      </c>
      <c r="B78" s="200" t="s">
        <v>86</v>
      </c>
      <c r="C78" s="204" t="s">
        <v>87</v>
      </c>
      <c r="D78" s="256" t="s">
        <v>260</v>
      </c>
      <c r="E78" s="147" t="s">
        <v>261</v>
      </c>
      <c r="F78" s="201" t="s">
        <v>137</v>
      </c>
      <c r="G78" s="137" t="s">
        <v>91</v>
      </c>
      <c r="H78" s="65" t="s">
        <v>255</v>
      </c>
      <c r="I78" s="65" t="s">
        <v>112</v>
      </c>
      <c r="J78" s="146" t="s">
        <v>113</v>
      </c>
      <c r="K78" s="61" t="s">
        <v>94</v>
      </c>
      <c r="L78" s="62" t="s">
        <v>125</v>
      </c>
      <c r="M78" s="63">
        <f>IFERROR(VLOOKUP(L78,'Listas Activos'!$B$24:$C$28,2,0),0)</f>
        <v>3</v>
      </c>
      <c r="N78" s="62" t="s">
        <v>115</v>
      </c>
      <c r="O78" s="63">
        <f>IFERROR(VLOOKUP(N78,'Listas Activos'!$B$31:$C$35,2,0),0)</f>
        <v>3</v>
      </c>
      <c r="P78" s="62" t="s">
        <v>115</v>
      </c>
      <c r="Q78" s="63">
        <f>IFERROR(VLOOKUP(P78,'Listas Activos'!$B$38:$C$42,2,0),0)</f>
        <v>3</v>
      </c>
      <c r="R78" s="63">
        <f t="shared" si="8"/>
        <v>5</v>
      </c>
      <c r="S78" s="93" t="str">
        <f>IFERROR(VLOOKUP(R78,'Listas Activos'!$B$4:$C$7,2,0),"-")</f>
        <v>Alto</v>
      </c>
      <c r="T78" s="66"/>
      <c r="U78" s="238" t="s">
        <v>97</v>
      </c>
      <c r="V78" s="201" t="s">
        <v>116</v>
      </c>
      <c r="W78" s="201" t="s">
        <v>116</v>
      </c>
      <c r="X78" s="201" t="s">
        <v>97</v>
      </c>
      <c r="Y78" s="201" t="s">
        <v>116</v>
      </c>
      <c r="Z78" s="64" t="s">
        <v>205</v>
      </c>
      <c r="AA78" s="137" t="s">
        <v>99</v>
      </c>
      <c r="AB78" s="137" t="s">
        <v>262</v>
      </c>
      <c r="AC78" s="137" t="s">
        <v>263</v>
      </c>
      <c r="AD78" s="138"/>
      <c r="AE78" s="65" t="s">
        <v>112</v>
      </c>
      <c r="AF78" s="124"/>
      <c r="AG78" s="137" t="s">
        <v>104</v>
      </c>
      <c r="AH78" s="245" t="s">
        <v>105</v>
      </c>
      <c r="AI78" s="94" t="str">
        <f>IF(ISERROR(VLOOKUP(AG78,'Listas Ley Transparencia'!$H$3:$M$17,2,0)),"",VLOOKUP(AG78,'Listas Ley Transparencia'!$H$3:$M$17,2,0))</f>
        <v>Información exceptuada por daño de derechos a personas naturales o jurídicas. Articulo 18 Ley 1712 de 2014</v>
      </c>
      <c r="AJ78" s="243" t="str">
        <f>IF(ISERROR(VLOOKUP(AG78,'Listas Ley Transparencia'!$H$3:$M$17,3,0)),"",VLOOKUP(AG78,'Listas Ley Transparencia'!$H$3:$M$17,3,0))</f>
        <v>El derecho de toda persona a la intimidad, bajo las limitaciones propias que impone la condición de servidor publico, en concordancia con lo estipulado</v>
      </c>
      <c r="AK78" s="243" t="str">
        <f>IF(ISERROR(VLOOKUP(AG78,'Listas Ley Transparencia'!$H$3:$M$17,4,0)),"",VLOOKUP(AG78,'Listas Ley Transparencia'!$H$3:$M$17,4,0))</f>
        <v>Publica Clasificada</v>
      </c>
      <c r="AL78" s="244" t="str">
        <f>IF(ISERROR(VLOOKUP(AG78,'Listas Ley Transparencia'!$H$3:$M$17,6,0)),"",VLOOKUP(AG78,'Listas Ley Transparencia'!$H$3:$M$17,6,0))</f>
        <v>Ilimitada</v>
      </c>
      <c r="AM78" s="64" t="s">
        <v>106</v>
      </c>
      <c r="AN78" s="239">
        <v>45945</v>
      </c>
      <c r="AO78" s="137" t="s">
        <v>264</v>
      </c>
      <c r="AP78" s="137" t="s">
        <v>209</v>
      </c>
      <c r="AQ78" s="139" t="s">
        <v>224</v>
      </c>
    </row>
    <row r="79" spans="1:43" ht="39">
      <c r="A79" s="67">
        <v>72</v>
      </c>
      <c r="B79" s="200" t="s">
        <v>86</v>
      </c>
      <c r="C79" s="204" t="s">
        <v>87</v>
      </c>
      <c r="D79" s="256" t="s">
        <v>265</v>
      </c>
      <c r="E79" s="423" t="s">
        <v>266</v>
      </c>
      <c r="F79" s="201" t="s">
        <v>137</v>
      </c>
      <c r="G79" s="255" t="s">
        <v>86</v>
      </c>
      <c r="H79" s="65" t="s">
        <v>255</v>
      </c>
      <c r="I79" s="65" t="s">
        <v>112</v>
      </c>
      <c r="J79" s="146" t="s">
        <v>113</v>
      </c>
      <c r="K79" s="61" t="s">
        <v>94</v>
      </c>
      <c r="L79" s="62" t="s">
        <v>143</v>
      </c>
      <c r="M79" s="63">
        <f>IFERROR(VLOOKUP(L79,'Listas Activos'!$B$24:$C$28,2,0),0)</f>
        <v>1</v>
      </c>
      <c r="N79" s="62" t="s">
        <v>115</v>
      </c>
      <c r="O79" s="63">
        <f>IFERROR(VLOOKUP(N79,'Listas Activos'!$B$31:$C$35,2,0),0)</f>
        <v>3</v>
      </c>
      <c r="P79" s="62" t="s">
        <v>96</v>
      </c>
      <c r="Q79" s="63">
        <f>IFERROR(VLOOKUP(P79,'Listas Activos'!$B$38:$C$42,2,0),0)</f>
        <v>5</v>
      </c>
      <c r="R79" s="63">
        <f t="shared" si="8"/>
        <v>3</v>
      </c>
      <c r="S79" s="93" t="str">
        <f>IFERROR(VLOOKUP(R79,'Listas Activos'!$B$4:$C$7,2,0),"-")</f>
        <v>Medio</v>
      </c>
      <c r="T79" s="66"/>
      <c r="U79" s="238" t="s">
        <v>116</v>
      </c>
      <c r="V79" s="137"/>
      <c r="W79" s="137"/>
      <c r="X79" s="137"/>
      <c r="Y79" s="137"/>
      <c r="Z79" s="64" t="s">
        <v>205</v>
      </c>
      <c r="AA79" s="137" t="s">
        <v>99</v>
      </c>
      <c r="AB79" s="137" t="s">
        <v>262</v>
      </c>
      <c r="AC79" s="137" t="s">
        <v>263</v>
      </c>
      <c r="AD79" s="138"/>
      <c r="AE79" s="65" t="s">
        <v>112</v>
      </c>
      <c r="AF79" s="124"/>
      <c r="AG79" s="137" t="s">
        <v>234</v>
      </c>
      <c r="AH79" s="139"/>
      <c r="AI79" s="94" t="str">
        <f>IF(ISERROR(VLOOKUP(AG79,'Listas Ley Transparencia'!$H$3:$M$17,2,0)),"",VLOOKUP(AG79,'Listas Ley Transparencia'!$H$3:$M$17,2,0))</f>
        <v>Información publica y de conocimiento general</v>
      </c>
      <c r="AJ79" s="243" t="str">
        <f>IF(ISERROR(VLOOKUP(AG79,'Listas Ley Transparencia'!$H$3:$M$17,3,0)),"",VLOOKUP(AG79,'Listas Ley Transparencia'!$H$3:$M$17,3,0))</f>
        <v>Información publica y de conocimiento general</v>
      </c>
      <c r="AK79" s="243" t="str">
        <f>IF(ISERROR(VLOOKUP(AG79,'Listas Ley Transparencia'!$H$3:$M$17,4,0)),"",VLOOKUP(AG79,'Listas Ley Transparencia'!$H$3:$M$17,4,0))</f>
        <v>Publica</v>
      </c>
      <c r="AL79" s="244" t="str">
        <f>IF(ISERROR(VLOOKUP(AG79,'Listas Ley Transparencia'!$H$3:$M$17,6,0)),"",VLOOKUP(AG79,'Listas Ley Transparencia'!$H$3:$M$17,6,0))</f>
        <v>No Aplica</v>
      </c>
      <c r="AM79" s="64" t="s">
        <v>235</v>
      </c>
      <c r="AN79" s="239">
        <v>45945</v>
      </c>
      <c r="AO79" s="137" t="s">
        <v>264</v>
      </c>
      <c r="AP79" s="137" t="s">
        <v>267</v>
      </c>
      <c r="AQ79" s="307" t="s">
        <v>268</v>
      </c>
    </row>
    <row r="80" spans="1:43" ht="101.5">
      <c r="A80" s="67">
        <v>73</v>
      </c>
      <c r="B80" s="200" t="s">
        <v>86</v>
      </c>
      <c r="C80" s="204" t="s">
        <v>87</v>
      </c>
      <c r="D80" s="256" t="s">
        <v>269</v>
      </c>
      <c r="E80" s="260" t="s">
        <v>270</v>
      </c>
      <c r="F80" s="201" t="s">
        <v>90</v>
      </c>
      <c r="G80" s="255" t="s">
        <v>86</v>
      </c>
      <c r="H80" s="65" t="s">
        <v>112</v>
      </c>
      <c r="I80" s="65" t="s">
        <v>112</v>
      </c>
      <c r="J80" s="146" t="s">
        <v>113</v>
      </c>
      <c r="K80" s="61" t="s">
        <v>94</v>
      </c>
      <c r="L80" s="62" t="s">
        <v>125</v>
      </c>
      <c r="M80" s="63">
        <f>IFERROR(VLOOKUP(L80,'Listas Activos'!$B$24:$C$28,2,0),0)</f>
        <v>3</v>
      </c>
      <c r="N80" s="62" t="s">
        <v>115</v>
      </c>
      <c r="O80" s="63">
        <f>IFERROR(VLOOKUP(N80,'Listas Activos'!$B$31:$C$35,2,0),0)</f>
        <v>3</v>
      </c>
      <c r="P80" s="62" t="s">
        <v>115</v>
      </c>
      <c r="Q80" s="63">
        <f>IFERROR(VLOOKUP(P80,'Listas Activos'!$B$38:$C$42,2,0),0)</f>
        <v>3</v>
      </c>
      <c r="R80" s="63">
        <f t="shared" si="8"/>
        <v>3</v>
      </c>
      <c r="S80" s="93" t="str">
        <f>IFERROR(VLOOKUP(R80,'Listas Activos'!$B$4:$C$7,2,0),"-")</f>
        <v>Medio</v>
      </c>
      <c r="T80" s="66"/>
      <c r="U80" s="238" t="s">
        <v>116</v>
      </c>
      <c r="V80" s="137"/>
      <c r="W80" s="137"/>
      <c r="X80" s="137"/>
      <c r="Y80" s="137"/>
      <c r="Z80" s="64" t="s">
        <v>205</v>
      </c>
      <c r="AA80" s="137" t="s">
        <v>99</v>
      </c>
      <c r="AB80" s="137" t="s">
        <v>262</v>
      </c>
      <c r="AC80" s="137" t="s">
        <v>263</v>
      </c>
      <c r="AD80" s="138"/>
      <c r="AE80" s="65" t="s">
        <v>112</v>
      </c>
      <c r="AF80" s="124"/>
      <c r="AG80" s="137" t="s">
        <v>234</v>
      </c>
      <c r="AH80" s="139"/>
      <c r="AI80" s="94" t="str">
        <f>IF(ISERROR(VLOOKUP(AG80,'Listas Ley Transparencia'!$H$3:$M$17,2,0)),"",VLOOKUP(AG80,'Listas Ley Transparencia'!$H$3:$M$17,2,0))</f>
        <v>Información publica y de conocimiento general</v>
      </c>
      <c r="AJ80" s="243" t="str">
        <f>IF(ISERROR(VLOOKUP(AG80,'Listas Ley Transparencia'!$H$3:$M$17,3,0)),"",VLOOKUP(AG80,'Listas Ley Transparencia'!$H$3:$M$17,3,0))</f>
        <v>Información publica y de conocimiento general</v>
      </c>
      <c r="AK80" s="243" t="str">
        <f>IF(ISERROR(VLOOKUP(AG80,'Listas Ley Transparencia'!$H$3:$M$17,4,0)),"",VLOOKUP(AG80,'Listas Ley Transparencia'!$H$3:$M$17,4,0))</f>
        <v>Publica</v>
      </c>
      <c r="AL80" s="244" t="str">
        <f>IF(ISERROR(VLOOKUP(AG80,'Listas Ley Transparencia'!$H$3:$M$17,6,0)),"",VLOOKUP(AG80,'Listas Ley Transparencia'!$H$3:$M$17,6,0))</f>
        <v>No Aplica</v>
      </c>
      <c r="AM80" s="64" t="s">
        <v>235</v>
      </c>
      <c r="AN80" s="239">
        <v>45945</v>
      </c>
      <c r="AO80" s="137" t="s">
        <v>264</v>
      </c>
      <c r="AP80" s="137" t="s">
        <v>267</v>
      </c>
      <c r="AQ80" s="307" t="s">
        <v>268</v>
      </c>
    </row>
    <row r="81" spans="1:43" ht="39">
      <c r="A81" s="67">
        <v>74</v>
      </c>
      <c r="B81" s="200" t="s">
        <v>86</v>
      </c>
      <c r="C81" s="204" t="s">
        <v>87</v>
      </c>
      <c r="D81" s="256" t="s">
        <v>271</v>
      </c>
      <c r="E81" s="423" t="s">
        <v>272</v>
      </c>
      <c r="F81" s="201" t="s">
        <v>90</v>
      </c>
      <c r="G81" s="255" t="s">
        <v>86</v>
      </c>
      <c r="H81" s="65" t="s">
        <v>255</v>
      </c>
      <c r="I81" s="65" t="s">
        <v>112</v>
      </c>
      <c r="J81" s="146" t="s">
        <v>113</v>
      </c>
      <c r="K81" s="61" t="s">
        <v>94</v>
      </c>
      <c r="L81" s="62" t="s">
        <v>125</v>
      </c>
      <c r="M81" s="63">
        <f>IFERROR(VLOOKUP(L81,'Listas Activos'!$B$24:$C$28,2,0),0)</f>
        <v>3</v>
      </c>
      <c r="N81" s="62" t="s">
        <v>115</v>
      </c>
      <c r="O81" s="63">
        <f>IFERROR(VLOOKUP(N81,'Listas Activos'!$B$31:$C$35,2,0),0)</f>
        <v>3</v>
      </c>
      <c r="P81" s="62" t="s">
        <v>115</v>
      </c>
      <c r="Q81" s="63">
        <f>IFERROR(VLOOKUP(P81,'Listas Activos'!$B$38:$C$42,2,0),0)</f>
        <v>3</v>
      </c>
      <c r="R81" s="63">
        <f t="shared" si="8"/>
        <v>3</v>
      </c>
      <c r="S81" s="93" t="str">
        <f>IFERROR(VLOOKUP(R81,'Listas Activos'!$B$4:$C$7,2,0),"-")</f>
        <v>Medio</v>
      </c>
      <c r="T81" s="66"/>
      <c r="U81" s="238" t="s">
        <v>116</v>
      </c>
      <c r="V81" s="137"/>
      <c r="W81" s="137"/>
      <c r="X81" s="137"/>
      <c r="Y81" s="137"/>
      <c r="Z81" s="64" t="s">
        <v>205</v>
      </c>
      <c r="AA81" s="137" t="s">
        <v>99</v>
      </c>
      <c r="AB81" s="137" t="s">
        <v>262</v>
      </c>
      <c r="AC81" s="137" t="s">
        <v>263</v>
      </c>
      <c r="AD81" s="138"/>
      <c r="AE81" s="65" t="s">
        <v>112</v>
      </c>
      <c r="AF81" s="124"/>
      <c r="AG81" s="137" t="s">
        <v>234</v>
      </c>
      <c r="AH81" s="139"/>
      <c r="AI81" s="94" t="str">
        <f>IF(ISERROR(VLOOKUP(AG81,'Listas Ley Transparencia'!$H$3:$M$17,2,0)),"",VLOOKUP(AG81,'Listas Ley Transparencia'!$H$3:$M$17,2,0))</f>
        <v>Información publica y de conocimiento general</v>
      </c>
      <c r="AJ81" s="243" t="str">
        <f>IF(ISERROR(VLOOKUP(AG81,'Listas Ley Transparencia'!$H$3:$M$17,3,0)),"",VLOOKUP(AG81,'Listas Ley Transparencia'!$H$3:$M$17,3,0))</f>
        <v>Información publica y de conocimiento general</v>
      </c>
      <c r="AK81" s="243" t="str">
        <f>IF(ISERROR(VLOOKUP(AG81,'Listas Ley Transparencia'!$H$3:$M$17,4,0)),"",VLOOKUP(AG81,'Listas Ley Transparencia'!$H$3:$M$17,4,0))</f>
        <v>Publica</v>
      </c>
      <c r="AL81" s="244" t="str">
        <f>IF(ISERROR(VLOOKUP(AG81,'Listas Ley Transparencia'!$H$3:$M$17,6,0)),"",VLOOKUP(AG81,'Listas Ley Transparencia'!$H$3:$M$17,6,0))</f>
        <v>No Aplica</v>
      </c>
      <c r="AM81" s="64" t="s">
        <v>235</v>
      </c>
      <c r="AN81" s="239">
        <v>45945</v>
      </c>
      <c r="AO81" s="137" t="s">
        <v>273</v>
      </c>
      <c r="AP81" s="137" t="s">
        <v>267</v>
      </c>
      <c r="AQ81" s="307" t="s">
        <v>268</v>
      </c>
    </row>
    <row r="82" spans="1:43" ht="39">
      <c r="A82" s="67">
        <v>75</v>
      </c>
      <c r="B82" s="200" t="s">
        <v>86</v>
      </c>
      <c r="C82" s="204" t="s">
        <v>87</v>
      </c>
      <c r="D82" s="256" t="s">
        <v>274</v>
      </c>
      <c r="E82" s="256" t="s">
        <v>275</v>
      </c>
      <c r="F82" s="201" t="s">
        <v>90</v>
      </c>
      <c r="G82" s="255" t="s">
        <v>86</v>
      </c>
      <c r="H82" s="227" t="s">
        <v>92</v>
      </c>
      <c r="I82" s="227" t="s">
        <v>203</v>
      </c>
      <c r="J82" s="146" t="s">
        <v>113</v>
      </c>
      <c r="K82" s="61" t="s">
        <v>94</v>
      </c>
      <c r="L82" s="62" t="s">
        <v>143</v>
      </c>
      <c r="M82" s="63">
        <f>IFERROR(VLOOKUP(L82,'Listas Activos'!$B$24:$C$28,2,0),0)</f>
        <v>1</v>
      </c>
      <c r="N82" s="62" t="s">
        <v>126</v>
      </c>
      <c r="O82" s="63">
        <f>IFERROR(VLOOKUP(N82,'Listas Activos'!$B$31:$C$35,2,0),0)</f>
        <v>1</v>
      </c>
      <c r="P82" s="62" t="s">
        <v>126</v>
      </c>
      <c r="Q82" s="63">
        <f>IFERROR(VLOOKUP(P82,'Listas Activos'!$B$38:$C$42,2,0),0)</f>
        <v>1</v>
      </c>
      <c r="R82" s="63">
        <f t="shared" si="8"/>
        <v>1</v>
      </c>
      <c r="S82" s="93" t="str">
        <f>IFERROR(VLOOKUP(R82,'Listas Activos'!$B$4:$C$7,2,0),"-")</f>
        <v>Bajo</v>
      </c>
      <c r="T82" s="66"/>
      <c r="U82" s="238" t="s">
        <v>116</v>
      </c>
      <c r="V82" s="137"/>
      <c r="W82" s="137"/>
      <c r="X82" s="137"/>
      <c r="Y82" s="137"/>
      <c r="Z82" s="64" t="s">
        <v>205</v>
      </c>
      <c r="AA82" s="137" t="s">
        <v>99</v>
      </c>
      <c r="AB82" s="137" t="s">
        <v>262</v>
      </c>
      <c r="AC82" s="137" t="s">
        <v>263</v>
      </c>
      <c r="AD82" s="138"/>
      <c r="AE82" s="227" t="s">
        <v>92</v>
      </c>
      <c r="AF82" s="124"/>
      <c r="AG82" s="137" t="s">
        <v>234</v>
      </c>
      <c r="AH82" s="139"/>
      <c r="AI82" s="94" t="str">
        <f>IF(ISERROR(VLOOKUP(AG82,'Listas Ley Transparencia'!$H$3:$M$17,2,0)),"",VLOOKUP(AG82,'Listas Ley Transparencia'!$H$3:$M$17,2,0))</f>
        <v>Información publica y de conocimiento general</v>
      </c>
      <c r="AJ82" s="243" t="str">
        <f>IF(ISERROR(VLOOKUP(AG82,'Listas Ley Transparencia'!$H$3:$M$17,3,0)),"",VLOOKUP(AG82,'Listas Ley Transparencia'!$H$3:$M$17,3,0))</f>
        <v>Información publica y de conocimiento general</v>
      </c>
      <c r="AK82" s="243" t="str">
        <f>IF(ISERROR(VLOOKUP(AG82,'Listas Ley Transparencia'!$H$3:$M$17,4,0)),"",VLOOKUP(AG82,'Listas Ley Transparencia'!$H$3:$M$17,4,0))</f>
        <v>Publica</v>
      </c>
      <c r="AL82" s="244" t="str">
        <f>IF(ISERROR(VLOOKUP(AG82,'Listas Ley Transparencia'!$H$3:$M$17,6,0)),"",VLOOKUP(AG82,'Listas Ley Transparencia'!$H$3:$M$17,6,0))</f>
        <v>No Aplica</v>
      </c>
      <c r="AM82" s="64" t="s">
        <v>235</v>
      </c>
      <c r="AN82" s="239">
        <v>45945</v>
      </c>
      <c r="AO82" s="137" t="s">
        <v>276</v>
      </c>
      <c r="AP82" s="137" t="s">
        <v>267</v>
      </c>
      <c r="AQ82" s="307" t="s">
        <v>268</v>
      </c>
    </row>
    <row r="83" spans="1:43" ht="52">
      <c r="A83" s="67">
        <v>76</v>
      </c>
      <c r="B83" s="200" t="s">
        <v>86</v>
      </c>
      <c r="C83" s="204" t="s">
        <v>87</v>
      </c>
      <c r="D83" s="256" t="s">
        <v>277</v>
      </c>
      <c r="E83" s="256" t="s">
        <v>278</v>
      </c>
      <c r="F83" s="252" t="s">
        <v>137</v>
      </c>
      <c r="G83" s="255" t="s">
        <v>279</v>
      </c>
      <c r="H83" s="65" t="s">
        <v>255</v>
      </c>
      <c r="I83" s="65" t="s">
        <v>255</v>
      </c>
      <c r="J83" s="146" t="s">
        <v>113</v>
      </c>
      <c r="K83" s="61" t="s">
        <v>94</v>
      </c>
      <c r="L83" s="62" t="s">
        <v>125</v>
      </c>
      <c r="M83" s="63">
        <f>IFERROR(VLOOKUP(L83,'Listas Activos'!$B$24:$C$28,2,0),0)</f>
        <v>3</v>
      </c>
      <c r="N83" s="62" t="s">
        <v>115</v>
      </c>
      <c r="O83" s="63">
        <f>IFERROR(VLOOKUP(N83,'Listas Activos'!$B$31:$C$35,2,0),0)</f>
        <v>3</v>
      </c>
      <c r="P83" s="62" t="s">
        <v>115</v>
      </c>
      <c r="Q83" s="63">
        <f>IFERROR(VLOOKUP(P83,'Listas Activos'!$B$38:$C$42,2,0),0)</f>
        <v>3</v>
      </c>
      <c r="R83" s="63">
        <f t="shared" ref="R83" si="9">IF(AND(M83&gt;0,O83&gt;0,Q83&gt;0,U83="Si"),5,IF(OR(M83=0,O83=0,Q83=0),0,IF(AND(M83=1,O83=1,Q83=1),1,(IF(OR(AND(M83=5,O83=5),AND(O83=5,Q83=5),AND(M83=5,Q83=5),AND(M83=5,O83=5,Q83=5)),5,3)))))</f>
        <v>3</v>
      </c>
      <c r="S83" s="93" t="str">
        <f>IFERROR(VLOOKUP(R83,'Listas Activos'!$B$4:$C$7,2,0),"-")</f>
        <v>Medio</v>
      </c>
      <c r="T83" s="66"/>
      <c r="U83" s="238" t="s">
        <v>116</v>
      </c>
      <c r="V83" s="137"/>
      <c r="W83" s="137"/>
      <c r="X83" s="137"/>
      <c r="Y83" s="137"/>
      <c r="Z83" s="64" t="s">
        <v>205</v>
      </c>
      <c r="AA83" s="137" t="s">
        <v>99</v>
      </c>
      <c r="AB83" s="137" t="s">
        <v>262</v>
      </c>
      <c r="AC83" s="137" t="s">
        <v>263</v>
      </c>
      <c r="AD83" s="138">
        <v>45626</v>
      </c>
      <c r="AE83" s="65" t="s">
        <v>255</v>
      </c>
      <c r="AF83" s="124"/>
      <c r="AG83" s="137" t="s">
        <v>234</v>
      </c>
      <c r="AH83" s="139"/>
      <c r="AI83" s="94" t="str">
        <f>IF(ISERROR(VLOOKUP(AG83,'Listas Ley Transparencia'!$H$3:$M$17,2,0)),"",VLOOKUP(AG83,'Listas Ley Transparencia'!$H$3:$M$17,2,0))</f>
        <v>Información publica y de conocimiento general</v>
      </c>
      <c r="AJ83" s="243" t="str">
        <f>IF(ISERROR(VLOOKUP(AG83,'Listas Ley Transparencia'!$H$3:$M$17,3,0)),"",VLOOKUP(AG83,'Listas Ley Transparencia'!$H$3:$M$17,3,0))</f>
        <v>Información publica y de conocimiento general</v>
      </c>
      <c r="AK83" s="243" t="str">
        <f>IF(ISERROR(VLOOKUP(AG83,'Listas Ley Transparencia'!$H$3:$M$17,4,0)),"",VLOOKUP(AG83,'Listas Ley Transparencia'!$H$3:$M$17,4,0))</f>
        <v>Publica</v>
      </c>
      <c r="AL83" s="244" t="str">
        <f>IF(ISERROR(VLOOKUP(AG83,'Listas Ley Transparencia'!$H$3:$M$17,6,0)),"",VLOOKUP(AG83,'Listas Ley Transparencia'!$H$3:$M$17,6,0))</f>
        <v>No Aplica</v>
      </c>
      <c r="AM83" s="64" t="s">
        <v>235</v>
      </c>
      <c r="AN83" s="239">
        <v>45945</v>
      </c>
      <c r="AO83" s="137" t="s">
        <v>264</v>
      </c>
      <c r="AP83" s="137" t="s">
        <v>267</v>
      </c>
      <c r="AQ83" s="307" t="s">
        <v>268</v>
      </c>
    </row>
    <row r="84" spans="1:43" ht="65">
      <c r="A84" s="67">
        <v>77</v>
      </c>
      <c r="B84" s="200" t="s">
        <v>86</v>
      </c>
      <c r="C84" s="204" t="s">
        <v>87</v>
      </c>
      <c r="D84" s="256" t="s">
        <v>280</v>
      </c>
      <c r="E84" s="256" t="s">
        <v>281</v>
      </c>
      <c r="F84" s="252" t="s">
        <v>137</v>
      </c>
      <c r="G84" s="255" t="s">
        <v>86</v>
      </c>
      <c r="H84" s="65" t="s">
        <v>255</v>
      </c>
      <c r="I84" s="65" t="s">
        <v>203</v>
      </c>
      <c r="J84" s="146" t="s">
        <v>113</v>
      </c>
      <c r="K84" s="61" t="s">
        <v>94</v>
      </c>
      <c r="L84" s="62" t="s">
        <v>125</v>
      </c>
      <c r="M84" s="63">
        <f>IFERROR(VLOOKUP(L84,'Listas Activos'!$B$24:$C$28,2,0),0)</f>
        <v>3</v>
      </c>
      <c r="N84" s="62" t="s">
        <v>115</v>
      </c>
      <c r="O84" s="63">
        <f>IFERROR(VLOOKUP(N84,'Listas Activos'!$B$31:$C$35,2,0),0)</f>
        <v>3</v>
      </c>
      <c r="P84" s="62" t="s">
        <v>115</v>
      </c>
      <c r="Q84" s="63">
        <f>IFERROR(VLOOKUP(P84,'Listas Activos'!$B$38:$C$42,2,0),0)</f>
        <v>3</v>
      </c>
      <c r="R84" s="63">
        <f t="shared" ref="R84" si="10">IF(AND(M84&gt;0,O84&gt;0,Q84&gt;0,U84="Si"),5,IF(OR(M84=0,O84=0,Q84=0),0,IF(AND(M84=1,O84=1,Q84=1),1,(IF(OR(AND(M84=5,O84=5),AND(O84=5,Q84=5),AND(M84=5,Q84=5),AND(M84=5,O84=5,Q84=5)),5,3)))))</f>
        <v>3</v>
      </c>
      <c r="S84" s="93" t="str">
        <f>IFERROR(VLOOKUP(R84,'Listas Activos'!$B$4:$C$7,2,0),"-")</f>
        <v>Medio</v>
      </c>
      <c r="T84" s="66"/>
      <c r="U84" s="238" t="s">
        <v>116</v>
      </c>
      <c r="V84" s="137"/>
      <c r="W84" s="137"/>
      <c r="X84" s="137"/>
      <c r="Y84" s="137"/>
      <c r="Z84" s="64" t="s">
        <v>205</v>
      </c>
      <c r="AA84" s="137" t="s">
        <v>99</v>
      </c>
      <c r="AB84" s="137" t="s">
        <v>262</v>
      </c>
      <c r="AC84" s="137" t="s">
        <v>263</v>
      </c>
      <c r="AD84" s="138"/>
      <c r="AE84" s="137" t="s">
        <v>102</v>
      </c>
      <c r="AF84" s="124" t="s">
        <v>282</v>
      </c>
      <c r="AG84" s="137" t="s">
        <v>283</v>
      </c>
      <c r="AH84" s="139"/>
      <c r="AI84" s="94" t="str">
        <f>IF(ISERROR(VLOOKUP(AG84,'Listas Ley Transparencia'!$H$3:$M$17,2,0)),"",VLOOKUP(AG84,'Listas Ley Transparencia'!$H$3:$M$17,2,0))</f>
        <v>Información exceptuada por daño de derechos a personas naturales o jurídicas. Articulo 18 Ley 1712 de 2014</v>
      </c>
      <c r="AJ84" s="243" t="str">
        <f>IF(ISERROR(VLOOKUP(AG84,'Listas Ley Transparencia'!$H$3:$M$17,3,0)),"",VLOOKUP(AG84,'Listas Ley Transparencia'!$H$3:$M$17,3,0))</f>
        <v>Los secretos comerciales, industriales y profesionales, así como los estipulados en el parágrafo del articulo 77 de la Ley 1474 de 2011</v>
      </c>
      <c r="AK84" s="243" t="str">
        <f>IF(ISERROR(VLOOKUP(AG84,'Listas Ley Transparencia'!$H$3:$M$17,4,0)),"",VLOOKUP(AG84,'Listas Ley Transparencia'!$H$3:$M$17,4,0))</f>
        <v>Publica Clasificada</v>
      </c>
      <c r="AL84" s="244" t="str">
        <f>IF(ISERROR(VLOOKUP(AG84,'Listas Ley Transparencia'!$H$3:$M$17,6,0)),"",VLOOKUP(AG84,'Listas Ley Transparencia'!$H$3:$M$17,6,0))</f>
        <v>Ilimitada</v>
      </c>
      <c r="AM84" s="64" t="s">
        <v>235</v>
      </c>
      <c r="AN84" s="239">
        <v>45945</v>
      </c>
      <c r="AO84" s="137" t="s">
        <v>264</v>
      </c>
      <c r="AP84" s="137" t="s">
        <v>267</v>
      </c>
      <c r="AQ84" s="307" t="s">
        <v>268</v>
      </c>
    </row>
    <row r="85" spans="1:43" ht="39">
      <c r="A85" s="67">
        <v>78</v>
      </c>
      <c r="B85" s="200" t="s">
        <v>86</v>
      </c>
      <c r="C85" s="204" t="s">
        <v>87</v>
      </c>
      <c r="D85" s="256" t="s">
        <v>284</v>
      </c>
      <c r="E85" s="256" t="s">
        <v>285</v>
      </c>
      <c r="F85" s="62" t="s">
        <v>90</v>
      </c>
      <c r="G85" s="255" t="s">
        <v>86</v>
      </c>
      <c r="H85" s="65" t="s">
        <v>255</v>
      </c>
      <c r="I85" s="65" t="s">
        <v>203</v>
      </c>
      <c r="J85" s="146" t="s">
        <v>113</v>
      </c>
      <c r="K85" s="61" t="s">
        <v>94</v>
      </c>
      <c r="L85" s="62" t="s">
        <v>125</v>
      </c>
      <c r="M85" s="63">
        <f>IFERROR(VLOOKUP(L85,'Listas Activos'!$B$24:$C$28,2,0),0)</f>
        <v>3</v>
      </c>
      <c r="N85" s="62" t="s">
        <v>96</v>
      </c>
      <c r="O85" s="63">
        <f>IFERROR(VLOOKUP(N85,'Listas Activos'!$B$31:$C$35,2,0),0)</f>
        <v>5</v>
      </c>
      <c r="P85" s="62" t="s">
        <v>96</v>
      </c>
      <c r="Q85" s="63">
        <f>IFERROR(VLOOKUP(P85,'Listas Activos'!$B$38:$C$42,2,0),0)</f>
        <v>5</v>
      </c>
      <c r="R85" s="63">
        <f t="shared" si="8"/>
        <v>5</v>
      </c>
      <c r="S85" s="93" t="str">
        <f>IFERROR(VLOOKUP(R85,'Listas Activos'!$B$4:$C$7,2,0),"-")</f>
        <v>Alto</v>
      </c>
      <c r="T85" s="66"/>
      <c r="U85" s="238" t="s">
        <v>116</v>
      </c>
      <c r="V85" s="137"/>
      <c r="W85" s="137"/>
      <c r="X85" s="137"/>
      <c r="Y85" s="137"/>
      <c r="Z85" s="64" t="s">
        <v>98</v>
      </c>
      <c r="AA85" s="137" t="s">
        <v>99</v>
      </c>
      <c r="AB85" s="137" t="s">
        <v>262</v>
      </c>
      <c r="AC85" s="137" t="s">
        <v>263</v>
      </c>
      <c r="AD85" s="138">
        <v>44986</v>
      </c>
      <c r="AE85" s="137" t="s">
        <v>102</v>
      </c>
      <c r="AF85" s="124" t="s">
        <v>282</v>
      </c>
      <c r="AG85" s="137" t="s">
        <v>234</v>
      </c>
      <c r="AH85" s="139"/>
      <c r="AI85" s="94" t="str">
        <f>IF(ISERROR(VLOOKUP(AG85,'Listas Ley Transparencia'!$H$3:$M$17,2,0)),"",VLOOKUP(AG85,'Listas Ley Transparencia'!$H$3:$M$17,2,0))</f>
        <v>Información publica y de conocimiento general</v>
      </c>
      <c r="AJ85" s="243" t="str">
        <f>IF(ISERROR(VLOOKUP(AG85,'Listas Ley Transparencia'!$H$3:$M$17,3,0)),"",VLOOKUP(AG85,'Listas Ley Transparencia'!$H$3:$M$17,3,0))</f>
        <v>Información publica y de conocimiento general</v>
      </c>
      <c r="AK85" s="243" t="str">
        <f>IF(ISERROR(VLOOKUP(AG85,'Listas Ley Transparencia'!$H$3:$M$17,4,0)),"",VLOOKUP(AG85,'Listas Ley Transparencia'!$H$3:$M$17,4,0))</f>
        <v>Publica</v>
      </c>
      <c r="AL85" s="244" t="str">
        <f>IF(ISERROR(VLOOKUP(AG85,'Listas Ley Transparencia'!$H$3:$M$17,6,0)),"",VLOOKUP(AG85,'Listas Ley Transparencia'!$H$3:$M$17,6,0))</f>
        <v>No Aplica</v>
      </c>
      <c r="AM85" s="64" t="s">
        <v>235</v>
      </c>
      <c r="AN85" s="239">
        <v>45945</v>
      </c>
      <c r="AO85" s="137" t="s">
        <v>276</v>
      </c>
      <c r="AP85" s="137" t="s">
        <v>267</v>
      </c>
      <c r="AQ85" s="307" t="s">
        <v>268</v>
      </c>
    </row>
    <row r="86" spans="1:43" ht="52">
      <c r="A86" s="67">
        <v>79</v>
      </c>
      <c r="B86" s="200" t="s">
        <v>86</v>
      </c>
      <c r="C86" s="204" t="s">
        <v>87</v>
      </c>
      <c r="D86" s="256" t="s">
        <v>286</v>
      </c>
      <c r="E86" s="256" t="s">
        <v>287</v>
      </c>
      <c r="F86" s="62" t="s">
        <v>137</v>
      </c>
      <c r="G86" s="255" t="s">
        <v>86</v>
      </c>
      <c r="H86" s="227" t="s">
        <v>255</v>
      </c>
      <c r="I86" s="65" t="s">
        <v>203</v>
      </c>
      <c r="J86" s="146" t="s">
        <v>113</v>
      </c>
      <c r="K86" s="61" t="s">
        <v>94</v>
      </c>
      <c r="L86" s="62" t="s">
        <v>125</v>
      </c>
      <c r="M86" s="63">
        <f>IFERROR(VLOOKUP(L86,'Listas Activos'!$B$24:$C$28,2,0),0)</f>
        <v>3</v>
      </c>
      <c r="N86" s="62" t="s">
        <v>115</v>
      </c>
      <c r="O86" s="63">
        <f>IFERROR(VLOOKUP(N86,'Listas Activos'!$B$31:$C$35,2,0),0)</f>
        <v>3</v>
      </c>
      <c r="P86" s="62" t="s">
        <v>115</v>
      </c>
      <c r="Q86" s="63">
        <f>IFERROR(VLOOKUP(P86,'Listas Activos'!$B$38:$C$42,2,0),0)</f>
        <v>3</v>
      </c>
      <c r="R86" s="63">
        <f t="shared" ref="R86:R88" si="11">IF(AND(M86&gt;0,O86&gt;0,Q86&gt;0,U86="Si"),5,IF(OR(M86=0,O86=0,Q86=0),0,IF(AND(M86=1,O86=1,Q86=1),1,(IF(OR(AND(M86=5,O86=5),AND(O86=5,Q86=5),AND(M86=5,Q86=5),AND(M86=5,O86=5,Q86=5)),5,3)))))</f>
        <v>3</v>
      </c>
      <c r="S86" s="93" t="str">
        <f>IFERROR(VLOOKUP(R86,'Listas Activos'!$B$4:$C$7,2,0),"-")</f>
        <v>Medio</v>
      </c>
      <c r="T86" s="66"/>
      <c r="U86" s="238" t="s">
        <v>116</v>
      </c>
      <c r="V86" s="137"/>
      <c r="W86" s="137"/>
      <c r="X86" s="137"/>
      <c r="Y86" s="137"/>
      <c r="Z86" s="64" t="s">
        <v>205</v>
      </c>
      <c r="AA86" s="137" t="s">
        <v>99</v>
      </c>
      <c r="AB86" s="137" t="s">
        <v>262</v>
      </c>
      <c r="AC86" s="137" t="s">
        <v>263</v>
      </c>
      <c r="AD86" s="138">
        <v>44895</v>
      </c>
      <c r="AE86" s="65" t="s">
        <v>255</v>
      </c>
      <c r="AF86" s="124"/>
      <c r="AG86" s="137" t="s">
        <v>234</v>
      </c>
      <c r="AH86" s="139"/>
      <c r="AI86" s="94" t="str">
        <f>IF(ISERROR(VLOOKUP(AG86,'Listas Ley Transparencia'!$H$3:$M$17,2,0)),"",VLOOKUP(AG86,'Listas Ley Transparencia'!$H$3:$M$17,2,0))</f>
        <v>Información publica y de conocimiento general</v>
      </c>
      <c r="AJ86" s="243" t="str">
        <f>IF(ISERROR(VLOOKUP(AG86,'Listas Ley Transparencia'!$H$3:$M$17,3,0)),"",VLOOKUP(AG86,'Listas Ley Transparencia'!$H$3:$M$17,3,0))</f>
        <v>Información publica y de conocimiento general</v>
      </c>
      <c r="AK86" s="243" t="str">
        <f>IF(ISERROR(VLOOKUP(AG86,'Listas Ley Transparencia'!$H$3:$M$17,4,0)),"",VLOOKUP(AG86,'Listas Ley Transparencia'!$H$3:$M$17,4,0))</f>
        <v>Publica</v>
      </c>
      <c r="AL86" s="244" t="str">
        <f>IF(ISERROR(VLOOKUP(AG86,'Listas Ley Transparencia'!$H$3:$M$17,6,0)),"",VLOOKUP(AG86,'Listas Ley Transparencia'!$H$3:$M$17,6,0))</f>
        <v>No Aplica</v>
      </c>
      <c r="AM86" s="64" t="s">
        <v>235</v>
      </c>
      <c r="AN86" s="239">
        <v>45945</v>
      </c>
      <c r="AO86" s="137" t="s">
        <v>288</v>
      </c>
      <c r="AP86" s="137" t="s">
        <v>108</v>
      </c>
      <c r="AQ86" s="307" t="s">
        <v>289</v>
      </c>
    </row>
    <row r="87" spans="1:43" ht="39">
      <c r="A87" s="67">
        <v>80</v>
      </c>
      <c r="B87" s="200" t="s">
        <v>86</v>
      </c>
      <c r="C87" s="204" t="s">
        <v>87</v>
      </c>
      <c r="D87" s="256" t="s">
        <v>290</v>
      </c>
      <c r="E87" s="256" t="s">
        <v>291</v>
      </c>
      <c r="F87" s="62" t="s">
        <v>137</v>
      </c>
      <c r="G87" s="255" t="s">
        <v>86</v>
      </c>
      <c r="H87" s="227" t="s">
        <v>92</v>
      </c>
      <c r="I87" s="227" t="s">
        <v>92</v>
      </c>
      <c r="J87" s="146" t="s">
        <v>113</v>
      </c>
      <c r="K87" s="61" t="s">
        <v>94</v>
      </c>
      <c r="L87" s="62" t="s">
        <v>125</v>
      </c>
      <c r="M87" s="63">
        <f>IFERROR(VLOOKUP(L87,'Listas Activos'!$B$24:$C$28,2,0),0)</f>
        <v>3</v>
      </c>
      <c r="N87" s="62" t="s">
        <v>115</v>
      </c>
      <c r="O87" s="63">
        <f>IFERROR(VLOOKUP(N87,'Listas Activos'!$B$31:$C$35,2,0),0)</f>
        <v>3</v>
      </c>
      <c r="P87" s="62" t="s">
        <v>115</v>
      </c>
      <c r="Q87" s="63">
        <f>IFERROR(VLOOKUP(P87,'Listas Activos'!$B$38:$C$42,2,0),0)</f>
        <v>3</v>
      </c>
      <c r="R87" s="63">
        <f t="shared" si="11"/>
        <v>3</v>
      </c>
      <c r="S87" s="93" t="str">
        <f>IFERROR(VLOOKUP(R87,'Listas Activos'!$B$4:$C$7,2,0),"-")</f>
        <v>Medio</v>
      </c>
      <c r="T87" s="66"/>
      <c r="U87" s="238" t="s">
        <v>116</v>
      </c>
      <c r="V87" s="137"/>
      <c r="W87" s="137"/>
      <c r="X87" s="137"/>
      <c r="Y87" s="137"/>
      <c r="Z87" s="64" t="s">
        <v>205</v>
      </c>
      <c r="AA87" s="137" t="s">
        <v>99</v>
      </c>
      <c r="AB87" s="137" t="s">
        <v>262</v>
      </c>
      <c r="AC87" s="137" t="s">
        <v>263</v>
      </c>
      <c r="AD87" s="138"/>
      <c r="AE87" s="227" t="s">
        <v>92</v>
      </c>
      <c r="AF87" s="124"/>
      <c r="AG87" s="137" t="s">
        <v>234</v>
      </c>
      <c r="AH87" s="139"/>
      <c r="AI87" s="94" t="str">
        <f>IF(ISERROR(VLOOKUP(AG87,'Listas Ley Transparencia'!$H$3:$M$17,2,0)),"",VLOOKUP(AG87,'Listas Ley Transparencia'!$H$3:$M$17,2,0))</f>
        <v>Información publica y de conocimiento general</v>
      </c>
      <c r="AJ87" s="243" t="str">
        <f>IF(ISERROR(VLOOKUP(AG87,'Listas Ley Transparencia'!$H$3:$M$17,3,0)),"",VLOOKUP(AG87,'Listas Ley Transparencia'!$H$3:$M$17,3,0))</f>
        <v>Información publica y de conocimiento general</v>
      </c>
      <c r="AK87" s="243" t="str">
        <f>IF(ISERROR(VLOOKUP(AG87,'Listas Ley Transparencia'!$H$3:$M$17,4,0)),"",VLOOKUP(AG87,'Listas Ley Transparencia'!$H$3:$M$17,4,0))</f>
        <v>Publica</v>
      </c>
      <c r="AL87" s="244" t="str">
        <f>IF(ISERROR(VLOOKUP(AG87,'Listas Ley Transparencia'!$H$3:$M$17,6,0)),"",VLOOKUP(AG87,'Listas Ley Transparencia'!$H$3:$M$17,6,0))</f>
        <v>No Aplica</v>
      </c>
      <c r="AM87" s="64" t="s">
        <v>235</v>
      </c>
      <c r="AN87" s="239">
        <v>45945</v>
      </c>
      <c r="AO87" s="137" t="s">
        <v>264</v>
      </c>
      <c r="AP87" s="137" t="s">
        <v>267</v>
      </c>
      <c r="AQ87" s="307" t="s">
        <v>268</v>
      </c>
    </row>
    <row r="88" spans="1:43" ht="39">
      <c r="A88" s="67">
        <v>81</v>
      </c>
      <c r="B88" s="200" t="s">
        <v>86</v>
      </c>
      <c r="C88" s="204" t="s">
        <v>87</v>
      </c>
      <c r="D88" s="436" t="s">
        <v>292</v>
      </c>
      <c r="E88" s="423" t="s">
        <v>293</v>
      </c>
      <c r="F88" s="62" t="s">
        <v>137</v>
      </c>
      <c r="G88" s="255" t="s">
        <v>86</v>
      </c>
      <c r="H88" s="65" t="s">
        <v>255</v>
      </c>
      <c r="I88" s="65" t="s">
        <v>203</v>
      </c>
      <c r="J88" s="146" t="s">
        <v>113</v>
      </c>
      <c r="K88" s="61" t="s">
        <v>94</v>
      </c>
      <c r="L88" s="62" t="s">
        <v>143</v>
      </c>
      <c r="M88" s="63">
        <f>IFERROR(VLOOKUP(L88,'Listas Activos'!$B$24:$C$28,2,0),0)</f>
        <v>1</v>
      </c>
      <c r="N88" s="62" t="s">
        <v>115</v>
      </c>
      <c r="O88" s="63">
        <f>IFERROR(VLOOKUP(N88,'Listas Activos'!$B$31:$C$35,2,0),0)</f>
        <v>3</v>
      </c>
      <c r="P88" s="62" t="s">
        <v>115</v>
      </c>
      <c r="Q88" s="63">
        <f>IFERROR(VLOOKUP(P88,'Listas Activos'!$B$38:$C$42,2,0),0)</f>
        <v>3</v>
      </c>
      <c r="R88" s="63">
        <f t="shared" si="11"/>
        <v>3</v>
      </c>
      <c r="S88" s="93" t="str">
        <f>IFERROR(VLOOKUP(R88,'Listas Activos'!$B$4:$C$7,2,0),"-")</f>
        <v>Medio</v>
      </c>
      <c r="T88" s="66"/>
      <c r="U88" s="238" t="s">
        <v>116</v>
      </c>
      <c r="V88" s="137"/>
      <c r="W88" s="137"/>
      <c r="X88" s="137"/>
      <c r="Y88" s="137"/>
      <c r="Z88" s="64" t="s">
        <v>205</v>
      </c>
      <c r="AA88" s="137" t="s">
        <v>99</v>
      </c>
      <c r="AB88" s="137" t="s">
        <v>262</v>
      </c>
      <c r="AC88" s="137" t="s">
        <v>263</v>
      </c>
      <c r="AD88" s="138">
        <v>45626</v>
      </c>
      <c r="AE88" s="65" t="s">
        <v>112</v>
      </c>
      <c r="AF88" s="124"/>
      <c r="AG88" s="137" t="s">
        <v>234</v>
      </c>
      <c r="AH88" s="139"/>
      <c r="AI88" s="94" t="str">
        <f>IF(ISERROR(VLOOKUP(AG88,'Listas Ley Transparencia'!$H$3:$M$17,2,0)),"",VLOOKUP(AG88,'Listas Ley Transparencia'!$H$3:$M$17,2,0))</f>
        <v>Información publica y de conocimiento general</v>
      </c>
      <c r="AJ88" s="243" t="str">
        <f>IF(ISERROR(VLOOKUP(AG88,'Listas Ley Transparencia'!$H$3:$M$17,3,0)),"",VLOOKUP(AG88,'Listas Ley Transparencia'!$H$3:$M$17,3,0))</f>
        <v>Información publica y de conocimiento general</v>
      </c>
      <c r="AK88" s="243" t="str">
        <f>IF(ISERROR(VLOOKUP(AG88,'Listas Ley Transparencia'!$H$3:$M$17,4,0)),"",VLOOKUP(AG88,'Listas Ley Transparencia'!$H$3:$M$17,4,0))</f>
        <v>Publica</v>
      </c>
      <c r="AL88" s="244" t="str">
        <f>IF(ISERROR(VLOOKUP(AG88,'Listas Ley Transparencia'!$H$3:$M$17,6,0)),"",VLOOKUP(AG88,'Listas Ley Transparencia'!$H$3:$M$17,6,0))</f>
        <v>No Aplica</v>
      </c>
      <c r="AM88" s="64" t="s">
        <v>235</v>
      </c>
      <c r="AN88" s="239">
        <v>45945</v>
      </c>
      <c r="AO88" s="137" t="s">
        <v>264</v>
      </c>
      <c r="AP88" s="137" t="s">
        <v>267</v>
      </c>
      <c r="AQ88" s="307" t="s">
        <v>268</v>
      </c>
    </row>
    <row r="89" spans="1:43" ht="39">
      <c r="A89" s="67">
        <v>82</v>
      </c>
      <c r="B89" s="200" t="s">
        <v>86</v>
      </c>
      <c r="C89" s="204" t="s">
        <v>87</v>
      </c>
      <c r="D89" s="256" t="s">
        <v>294</v>
      </c>
      <c r="E89" s="423" t="s">
        <v>295</v>
      </c>
      <c r="F89" s="62" t="s">
        <v>137</v>
      </c>
      <c r="G89" s="255" t="s">
        <v>86</v>
      </c>
      <c r="H89" s="65" t="s">
        <v>255</v>
      </c>
      <c r="I89" s="65" t="s">
        <v>203</v>
      </c>
      <c r="J89" s="146" t="s">
        <v>113</v>
      </c>
      <c r="K89" s="61" t="s">
        <v>94</v>
      </c>
      <c r="L89" s="62" t="s">
        <v>143</v>
      </c>
      <c r="M89" s="63">
        <f>IFERROR(VLOOKUP(L89,'Listas Activos'!$B$24:$C$28,2,0),0)</f>
        <v>1</v>
      </c>
      <c r="N89" s="62" t="s">
        <v>115</v>
      </c>
      <c r="O89" s="63">
        <f>IFERROR(VLOOKUP(N89,'Listas Activos'!$B$31:$C$35,2,0),0)</f>
        <v>3</v>
      </c>
      <c r="P89" s="62" t="s">
        <v>96</v>
      </c>
      <c r="Q89" s="63">
        <f>IFERROR(VLOOKUP(P89,'Listas Activos'!$B$38:$C$42,2,0),0)</f>
        <v>5</v>
      </c>
      <c r="R89" s="63">
        <f t="shared" si="8"/>
        <v>3</v>
      </c>
      <c r="S89" s="93" t="str">
        <f>IFERROR(VLOOKUP(R89,'Listas Activos'!$B$4:$C$7,2,0),"-")</f>
        <v>Medio</v>
      </c>
      <c r="T89" s="66"/>
      <c r="U89" s="238" t="s">
        <v>116</v>
      </c>
      <c r="V89" s="137"/>
      <c r="W89" s="137"/>
      <c r="X89" s="137"/>
      <c r="Y89" s="137"/>
      <c r="Z89" s="64" t="s">
        <v>98</v>
      </c>
      <c r="AA89" s="137" t="s">
        <v>99</v>
      </c>
      <c r="AB89" s="137" t="s">
        <v>262</v>
      </c>
      <c r="AC89" s="137" t="s">
        <v>296</v>
      </c>
      <c r="AD89" s="138">
        <v>44986</v>
      </c>
      <c r="AE89" s="137" t="s">
        <v>102</v>
      </c>
      <c r="AF89" s="124" t="s">
        <v>282</v>
      </c>
      <c r="AG89" s="137" t="s">
        <v>234</v>
      </c>
      <c r="AH89" s="139"/>
      <c r="AI89" s="94" t="str">
        <f>IF(ISERROR(VLOOKUP(AG89,'Listas Ley Transparencia'!$H$3:$M$17,2,0)),"",VLOOKUP(AG89,'Listas Ley Transparencia'!$H$3:$M$17,2,0))</f>
        <v>Información publica y de conocimiento general</v>
      </c>
      <c r="AJ89" s="243" t="str">
        <f>IF(ISERROR(VLOOKUP(AG89,'Listas Ley Transparencia'!$H$3:$M$17,3,0)),"",VLOOKUP(AG89,'Listas Ley Transparencia'!$H$3:$M$17,3,0))</f>
        <v>Información publica y de conocimiento general</v>
      </c>
      <c r="AK89" s="243" t="str">
        <f>IF(ISERROR(VLOOKUP(AG89,'Listas Ley Transparencia'!$H$3:$M$17,4,0)),"",VLOOKUP(AG89,'Listas Ley Transparencia'!$H$3:$M$17,4,0))</f>
        <v>Publica</v>
      </c>
      <c r="AL89" s="244" t="str">
        <f>IF(ISERROR(VLOOKUP(AG89,'Listas Ley Transparencia'!$H$3:$M$17,6,0)),"",VLOOKUP(AG89,'Listas Ley Transparencia'!$H$3:$M$17,6,0))</f>
        <v>No Aplica</v>
      </c>
      <c r="AM89" s="64" t="s">
        <v>235</v>
      </c>
      <c r="AN89" s="239">
        <v>45945</v>
      </c>
      <c r="AO89" s="137" t="s">
        <v>100</v>
      </c>
      <c r="AP89" s="137" t="s">
        <v>108</v>
      </c>
      <c r="AQ89" s="307" t="s">
        <v>297</v>
      </c>
    </row>
    <row r="90" spans="1:43" ht="39">
      <c r="A90" s="67">
        <v>83</v>
      </c>
      <c r="B90" s="200" t="s">
        <v>86</v>
      </c>
      <c r="C90" s="204" t="s">
        <v>87</v>
      </c>
      <c r="D90" s="256" t="s">
        <v>298</v>
      </c>
      <c r="E90" s="256" t="s">
        <v>299</v>
      </c>
      <c r="F90" s="62" t="s">
        <v>137</v>
      </c>
      <c r="G90" s="255" t="s">
        <v>86</v>
      </c>
      <c r="H90" s="65" t="s">
        <v>255</v>
      </c>
      <c r="I90" s="65" t="s">
        <v>203</v>
      </c>
      <c r="J90" s="146" t="s">
        <v>113</v>
      </c>
      <c r="K90" s="61" t="s">
        <v>94</v>
      </c>
      <c r="L90" s="62" t="s">
        <v>143</v>
      </c>
      <c r="M90" s="63">
        <f>IFERROR(VLOOKUP(L90,'Listas Activos'!$B$24:$C$28,2,0),0)</f>
        <v>1</v>
      </c>
      <c r="N90" s="62" t="s">
        <v>96</v>
      </c>
      <c r="O90" s="63">
        <f>IFERROR(VLOOKUP(N90,'Listas Activos'!$B$31:$C$35,2,0),0)</f>
        <v>5</v>
      </c>
      <c r="P90" s="62" t="s">
        <v>96</v>
      </c>
      <c r="Q90" s="63">
        <f>IFERROR(VLOOKUP(P90,'Listas Activos'!$B$38:$C$42,2,0),0)</f>
        <v>5</v>
      </c>
      <c r="R90" s="63">
        <f t="shared" ref="R90" si="12">IF(AND(M90&gt;0,O90&gt;0,Q90&gt;0,U90="Si"),5,IF(OR(M90=0,O90=0,Q90=0),0,IF(AND(M90=1,O90=1,Q90=1),1,(IF(OR(AND(M90=5,O90=5),AND(O90=5,Q90=5),AND(M90=5,Q90=5),AND(M90=5,O90=5,Q90=5)),5,3)))))</f>
        <v>5</v>
      </c>
      <c r="S90" s="93" t="str">
        <f>IFERROR(VLOOKUP(R90,'Listas Activos'!$B$4:$C$7,2,0),"-")</f>
        <v>Alto</v>
      </c>
      <c r="T90" s="66"/>
      <c r="U90" s="238" t="s">
        <v>116</v>
      </c>
      <c r="V90" s="137"/>
      <c r="W90" s="137"/>
      <c r="X90" s="137"/>
      <c r="Y90" s="137"/>
      <c r="Z90" s="64" t="s">
        <v>205</v>
      </c>
      <c r="AA90" s="137" t="s">
        <v>99</v>
      </c>
      <c r="AB90" s="137" t="s">
        <v>262</v>
      </c>
      <c r="AC90" s="137" t="s">
        <v>296</v>
      </c>
      <c r="AD90" s="138">
        <v>44986</v>
      </c>
      <c r="AE90" s="137" t="s">
        <v>102</v>
      </c>
      <c r="AF90" s="124" t="s">
        <v>282</v>
      </c>
      <c r="AG90" s="137" t="s">
        <v>234</v>
      </c>
      <c r="AH90" s="139"/>
      <c r="AI90" s="94" t="str">
        <f>IF(ISERROR(VLOOKUP(AG90,'Listas Ley Transparencia'!$H$3:$M$17,2,0)),"",VLOOKUP(AG90,'Listas Ley Transparencia'!$H$3:$M$17,2,0))</f>
        <v>Información publica y de conocimiento general</v>
      </c>
      <c r="AJ90" s="243" t="str">
        <f>IF(ISERROR(VLOOKUP(AG90,'Listas Ley Transparencia'!$H$3:$M$17,3,0)),"",VLOOKUP(AG90,'Listas Ley Transparencia'!$H$3:$M$17,3,0))</f>
        <v>Información publica y de conocimiento general</v>
      </c>
      <c r="AK90" s="243" t="str">
        <f>IF(ISERROR(VLOOKUP(AG90,'Listas Ley Transparencia'!$H$3:$M$17,4,0)),"",VLOOKUP(AG90,'Listas Ley Transparencia'!$H$3:$M$17,4,0))</f>
        <v>Publica</v>
      </c>
      <c r="AL90" s="244" t="str">
        <f>IF(ISERROR(VLOOKUP(AG90,'Listas Ley Transparencia'!$H$3:$M$17,6,0)),"",VLOOKUP(AG90,'Listas Ley Transparencia'!$H$3:$M$17,6,0))</f>
        <v>No Aplica</v>
      </c>
      <c r="AM90" s="64" t="s">
        <v>235</v>
      </c>
      <c r="AN90" s="239">
        <v>45945</v>
      </c>
      <c r="AO90" s="137" t="s">
        <v>273</v>
      </c>
      <c r="AP90" s="137" t="s">
        <v>267</v>
      </c>
      <c r="AQ90" s="307" t="s">
        <v>268</v>
      </c>
    </row>
    <row r="91" spans="1:43" ht="39">
      <c r="A91" s="67">
        <v>84</v>
      </c>
      <c r="B91" s="200" t="s">
        <v>86</v>
      </c>
      <c r="C91" s="204" t="s">
        <v>87</v>
      </c>
      <c r="D91" s="256" t="s">
        <v>300</v>
      </c>
      <c r="E91" s="256" t="s">
        <v>301</v>
      </c>
      <c r="F91" s="62" t="s">
        <v>137</v>
      </c>
      <c r="G91" s="255" t="s">
        <v>86</v>
      </c>
      <c r="H91" s="65" t="s">
        <v>255</v>
      </c>
      <c r="I91" s="65" t="s">
        <v>203</v>
      </c>
      <c r="J91" s="146" t="s">
        <v>113</v>
      </c>
      <c r="K91" s="61" t="s">
        <v>94</v>
      </c>
      <c r="L91" s="62" t="s">
        <v>143</v>
      </c>
      <c r="M91" s="63">
        <f>IFERROR(VLOOKUP(L91,'Listas Activos'!$B$24:$C$28,2,0),0)</f>
        <v>1</v>
      </c>
      <c r="N91" s="62" t="s">
        <v>115</v>
      </c>
      <c r="O91" s="63">
        <f>IFERROR(VLOOKUP(N91,'Listas Activos'!$B$31:$C$35,2,0),0)</f>
        <v>3</v>
      </c>
      <c r="P91" s="62" t="s">
        <v>96</v>
      </c>
      <c r="Q91" s="63">
        <f>IFERROR(VLOOKUP(P91,'Listas Activos'!$B$38:$C$42,2,0),0)</f>
        <v>5</v>
      </c>
      <c r="R91" s="63">
        <f t="shared" ref="R91" si="13">IF(AND(M91&gt;0,O91&gt;0,Q91&gt;0,U91="Si"),5,IF(OR(M91=0,O91=0,Q91=0),0,IF(AND(M91=1,O91=1,Q91=1),1,(IF(OR(AND(M91=5,O91=5),AND(O91=5,Q91=5),AND(M91=5,Q91=5),AND(M91=5,O91=5,Q91=5)),5,3)))))</f>
        <v>3</v>
      </c>
      <c r="S91" s="93" t="str">
        <f>IFERROR(VLOOKUP(R91,'Listas Activos'!$B$4:$C$7,2,0),"-")</f>
        <v>Medio</v>
      </c>
      <c r="T91" s="66"/>
      <c r="U91" s="238" t="s">
        <v>116</v>
      </c>
      <c r="V91" s="137"/>
      <c r="W91" s="137"/>
      <c r="X91" s="137"/>
      <c r="Y91" s="137"/>
      <c r="Z91" s="64" t="s">
        <v>205</v>
      </c>
      <c r="AA91" s="137" t="s">
        <v>99</v>
      </c>
      <c r="AB91" s="137" t="s">
        <v>262</v>
      </c>
      <c r="AC91" s="137" t="s">
        <v>263</v>
      </c>
      <c r="AD91" s="138"/>
      <c r="AE91" s="65" t="s">
        <v>112</v>
      </c>
      <c r="AF91" s="124"/>
      <c r="AG91" s="137" t="s">
        <v>234</v>
      </c>
      <c r="AH91" s="139"/>
      <c r="AI91" s="94" t="str">
        <f>IF(ISERROR(VLOOKUP(AG91,'Listas Ley Transparencia'!$H$3:$M$17,2,0)),"",VLOOKUP(AG91,'Listas Ley Transparencia'!$H$3:$M$17,2,0))</f>
        <v>Información publica y de conocimiento general</v>
      </c>
      <c r="AJ91" s="243" t="str">
        <f>IF(ISERROR(VLOOKUP(AG91,'Listas Ley Transparencia'!$H$3:$M$17,3,0)),"",VLOOKUP(AG91,'Listas Ley Transparencia'!$H$3:$M$17,3,0))</f>
        <v>Información publica y de conocimiento general</v>
      </c>
      <c r="AK91" s="243" t="str">
        <f>IF(ISERROR(VLOOKUP(AG91,'Listas Ley Transparencia'!$H$3:$M$17,4,0)),"",VLOOKUP(AG91,'Listas Ley Transparencia'!$H$3:$M$17,4,0))</f>
        <v>Publica</v>
      </c>
      <c r="AL91" s="244" t="str">
        <f>IF(ISERROR(VLOOKUP(AG91,'Listas Ley Transparencia'!$H$3:$M$17,6,0)),"",VLOOKUP(AG91,'Listas Ley Transparencia'!$H$3:$M$17,6,0))</f>
        <v>No Aplica</v>
      </c>
      <c r="AM91" s="64" t="s">
        <v>235</v>
      </c>
      <c r="AN91" s="239">
        <v>45945</v>
      </c>
      <c r="AO91" s="137" t="s">
        <v>273</v>
      </c>
      <c r="AP91" s="137" t="s">
        <v>267</v>
      </c>
      <c r="AQ91" s="307" t="s">
        <v>268</v>
      </c>
    </row>
    <row r="92" spans="1:43" ht="26">
      <c r="A92" s="67">
        <v>85</v>
      </c>
      <c r="B92" s="200" t="s">
        <v>86</v>
      </c>
      <c r="C92" s="204" t="s">
        <v>87</v>
      </c>
      <c r="D92" s="256" t="s">
        <v>302</v>
      </c>
      <c r="E92" s="256" t="s">
        <v>303</v>
      </c>
      <c r="F92" s="62" t="s">
        <v>90</v>
      </c>
      <c r="G92" s="137" t="s">
        <v>86</v>
      </c>
      <c r="H92" s="227" t="s">
        <v>162</v>
      </c>
      <c r="I92" s="227" t="s">
        <v>162</v>
      </c>
      <c r="J92" s="146" t="s">
        <v>113</v>
      </c>
      <c r="K92" s="61" t="s">
        <v>163</v>
      </c>
      <c r="L92" s="62" t="s">
        <v>125</v>
      </c>
      <c r="M92" s="63">
        <f>IFERROR(VLOOKUP(L92,'Listas Activos'!$B$24:$C$28,2,0),0)</f>
        <v>3</v>
      </c>
      <c r="N92" s="62" t="s">
        <v>126</v>
      </c>
      <c r="O92" s="63">
        <f>IFERROR(VLOOKUP(N92,'Listas Activos'!$B$31:$C$35,2,0),0)</f>
        <v>1</v>
      </c>
      <c r="P92" s="62" t="s">
        <v>126</v>
      </c>
      <c r="Q92" s="63">
        <f>IFERROR(VLOOKUP(P92,'Listas Activos'!$B$38:$C$42,2,0),0)</f>
        <v>1</v>
      </c>
      <c r="R92" s="63">
        <f t="shared" ref="R92" si="14">IF(AND(M92&gt;0,O92&gt;0,Q92&gt;0,U92="Si"),5,IF(OR(M92=0,O92=0,Q92=0),0,IF(AND(M92=1,O92=1,Q92=1),1,(IF(OR(AND(M92=5,O92=5),AND(O92=5,Q92=5),AND(M92=5,Q92=5),AND(M92=5,O92=5,Q92=5)),5,3)))))</f>
        <v>3</v>
      </c>
      <c r="S92" s="93" t="str">
        <f>IFERROR(VLOOKUP(R92,'Listas Activos'!$B$4:$C$7,2,0),"-")</f>
        <v>Medio</v>
      </c>
      <c r="T92" s="66"/>
      <c r="U92" s="64" t="s">
        <v>116</v>
      </c>
      <c r="V92" s="137"/>
      <c r="W92" s="137"/>
      <c r="X92" s="137"/>
      <c r="Y92" s="137"/>
      <c r="Z92" s="64"/>
      <c r="AA92" s="137"/>
      <c r="AB92" s="137"/>
      <c r="AC92" s="137"/>
      <c r="AD92" s="138"/>
      <c r="AE92" s="137"/>
      <c r="AF92" s="124"/>
      <c r="AG92" s="137"/>
      <c r="AH92" s="139"/>
      <c r="AI92" s="94"/>
      <c r="AJ92" s="95"/>
      <c r="AK92" s="95"/>
      <c r="AL92" s="96"/>
      <c r="AM92" s="64"/>
      <c r="AN92" s="138"/>
      <c r="AO92" s="137"/>
      <c r="AP92" s="137"/>
      <c r="AQ92" s="139"/>
    </row>
    <row r="93" spans="1:43" ht="26">
      <c r="A93" s="67">
        <v>86</v>
      </c>
      <c r="B93" s="200" t="s">
        <v>86</v>
      </c>
      <c r="C93" s="204" t="s">
        <v>87</v>
      </c>
      <c r="D93" s="204" t="s">
        <v>304</v>
      </c>
      <c r="E93" s="268" t="s">
        <v>305</v>
      </c>
      <c r="F93" s="62" t="s">
        <v>90</v>
      </c>
      <c r="G93" s="204" t="s">
        <v>91</v>
      </c>
      <c r="H93" s="227" t="s">
        <v>306</v>
      </c>
      <c r="I93" s="227" t="s">
        <v>306</v>
      </c>
      <c r="J93" s="230" t="s">
        <v>93</v>
      </c>
      <c r="K93" s="61" t="s">
        <v>163</v>
      </c>
      <c r="L93" s="62" t="s">
        <v>125</v>
      </c>
      <c r="M93" s="63">
        <f>IFERROR(VLOOKUP(L93,'Listas Activos'!$B$24:$C$28,2,0),0)</f>
        <v>3</v>
      </c>
      <c r="N93" s="62" t="s">
        <v>96</v>
      </c>
      <c r="O93" s="63">
        <f>IFERROR(VLOOKUP(N93,'Listas Activos'!$B$31:$C$35,2,0),0)</f>
        <v>5</v>
      </c>
      <c r="P93" s="62" t="s">
        <v>96</v>
      </c>
      <c r="Q93" s="63">
        <f>IFERROR(VLOOKUP(P93,'Listas Activos'!$B$38:$C$42,2,0),0)</f>
        <v>5</v>
      </c>
      <c r="R93" s="63">
        <f t="shared" ref="R93:R140" si="15">IF(AND(M93&gt;0,O93&gt;0,Q93&gt;0,U93="Si"),5,IF(OR(M93=0,O93=0,Q93=0),0,IF(AND(M93=1,O93=1,Q93=1),1,(IF(OR(AND(M93=5,O93=5),AND(O93=5,Q93=5),AND(M93=5,Q93=5),AND(M93=5,O93=5,Q93=5)),5,3)))))</f>
        <v>5</v>
      </c>
      <c r="S93" s="93" t="str">
        <f>IFERROR(VLOOKUP(R93,'Listas Activos'!$B$4:$C$7,2,0),"-")</f>
        <v>Alto</v>
      </c>
      <c r="T93" s="66"/>
      <c r="U93" s="64" t="s">
        <v>116</v>
      </c>
      <c r="V93" s="137"/>
      <c r="W93" s="137"/>
      <c r="X93" s="137"/>
      <c r="Y93" s="137"/>
      <c r="Z93" s="64"/>
      <c r="AA93" s="137"/>
      <c r="AB93" s="137"/>
      <c r="AC93" s="137"/>
      <c r="AD93" s="138"/>
      <c r="AE93" s="137"/>
      <c r="AF93" s="124"/>
      <c r="AG93" s="137"/>
      <c r="AH93" s="139"/>
      <c r="AI93" s="94"/>
      <c r="AJ93" s="95"/>
      <c r="AK93" s="95"/>
      <c r="AL93" s="96"/>
      <c r="AM93" s="64"/>
      <c r="AN93" s="138"/>
      <c r="AO93" s="137"/>
      <c r="AP93" s="137"/>
      <c r="AQ93" s="139"/>
    </row>
    <row r="94" spans="1:43" ht="26">
      <c r="A94" s="67">
        <v>87</v>
      </c>
      <c r="B94" s="200" t="s">
        <v>86</v>
      </c>
      <c r="C94" s="204" t="s">
        <v>87</v>
      </c>
      <c r="D94" s="204" t="s">
        <v>307</v>
      </c>
      <c r="E94" s="268" t="s">
        <v>308</v>
      </c>
      <c r="F94" s="62" t="s">
        <v>90</v>
      </c>
      <c r="G94" s="204" t="s">
        <v>91</v>
      </c>
      <c r="H94" s="227" t="s">
        <v>306</v>
      </c>
      <c r="I94" s="227" t="s">
        <v>306</v>
      </c>
      <c r="J94" s="230" t="s">
        <v>93</v>
      </c>
      <c r="K94" s="61" t="s">
        <v>163</v>
      </c>
      <c r="L94" s="62" t="s">
        <v>125</v>
      </c>
      <c r="M94" s="63">
        <f>IFERROR(VLOOKUP(L94,'Listas Activos'!$B$24:$C$28,2,0),0)</f>
        <v>3</v>
      </c>
      <c r="N94" s="62" t="s">
        <v>96</v>
      </c>
      <c r="O94" s="63">
        <f>IFERROR(VLOOKUP(N94,'Listas Activos'!$B$31:$C$35,2,0),0)</f>
        <v>5</v>
      </c>
      <c r="P94" s="62" t="s">
        <v>96</v>
      </c>
      <c r="Q94" s="63">
        <f>IFERROR(VLOOKUP(P94,'Listas Activos'!$B$38:$C$42,2,0),0)</f>
        <v>5</v>
      </c>
      <c r="R94" s="63">
        <f t="shared" si="15"/>
        <v>5</v>
      </c>
      <c r="S94" s="93" t="str">
        <f>IFERROR(VLOOKUP(R94,'Listas Activos'!$B$4:$C$7,2,0),"-")</f>
        <v>Alto</v>
      </c>
      <c r="T94" s="66"/>
      <c r="U94" s="64" t="s">
        <v>116</v>
      </c>
      <c r="V94" s="137"/>
      <c r="W94" s="137"/>
      <c r="X94" s="137"/>
      <c r="Y94" s="137"/>
      <c r="Z94" s="64"/>
      <c r="AA94" s="137"/>
      <c r="AB94" s="137"/>
      <c r="AC94" s="137"/>
      <c r="AD94" s="138"/>
      <c r="AE94" s="137"/>
      <c r="AF94" s="124"/>
      <c r="AG94" s="137"/>
      <c r="AH94" s="139"/>
      <c r="AI94" s="94"/>
      <c r="AJ94" s="95"/>
      <c r="AK94" s="95"/>
      <c r="AL94" s="96"/>
      <c r="AM94" s="64"/>
      <c r="AN94" s="138"/>
      <c r="AO94" s="137"/>
      <c r="AP94" s="137"/>
      <c r="AQ94" s="139"/>
    </row>
    <row r="95" spans="1:43" ht="26">
      <c r="A95" s="67">
        <v>88</v>
      </c>
      <c r="B95" s="200" t="s">
        <v>86</v>
      </c>
      <c r="C95" s="204" t="s">
        <v>87</v>
      </c>
      <c r="D95" s="204" t="s">
        <v>309</v>
      </c>
      <c r="E95" s="268" t="s">
        <v>310</v>
      </c>
      <c r="F95" s="62" t="s">
        <v>90</v>
      </c>
      <c r="G95" s="204" t="s">
        <v>91</v>
      </c>
      <c r="H95" s="227" t="s">
        <v>306</v>
      </c>
      <c r="I95" s="227" t="s">
        <v>306</v>
      </c>
      <c r="J95" s="230" t="s">
        <v>93</v>
      </c>
      <c r="K95" s="61" t="s">
        <v>163</v>
      </c>
      <c r="L95" s="62" t="s">
        <v>125</v>
      </c>
      <c r="M95" s="63">
        <f>IFERROR(VLOOKUP(L95,'Listas Activos'!$B$24:$C$28,2,0),0)</f>
        <v>3</v>
      </c>
      <c r="N95" s="62" t="s">
        <v>96</v>
      </c>
      <c r="O95" s="63">
        <f>IFERROR(VLOOKUP(N95,'Listas Activos'!$B$31:$C$35,2,0),0)</f>
        <v>5</v>
      </c>
      <c r="P95" s="62" t="s">
        <v>96</v>
      </c>
      <c r="Q95" s="63">
        <f>IFERROR(VLOOKUP(P95,'Listas Activos'!$B$38:$C$42,2,0),0)</f>
        <v>5</v>
      </c>
      <c r="R95" s="63">
        <f t="shared" si="15"/>
        <v>5</v>
      </c>
      <c r="S95" s="93" t="str">
        <f>IFERROR(VLOOKUP(R95,'Listas Activos'!$B$4:$C$7,2,0),"-")</f>
        <v>Alto</v>
      </c>
      <c r="T95" s="66"/>
      <c r="U95" s="64" t="s">
        <v>116</v>
      </c>
      <c r="V95" s="137"/>
      <c r="W95" s="137"/>
      <c r="X95" s="137"/>
      <c r="Y95" s="137"/>
      <c r="Z95" s="64"/>
      <c r="AA95" s="137"/>
      <c r="AB95" s="137"/>
      <c r="AC95" s="137"/>
      <c r="AD95" s="138"/>
      <c r="AE95" s="137"/>
      <c r="AF95" s="124"/>
      <c r="AG95" s="137"/>
      <c r="AH95" s="139"/>
      <c r="AI95" s="94"/>
      <c r="AJ95" s="95"/>
      <c r="AK95" s="95"/>
      <c r="AL95" s="96"/>
      <c r="AM95" s="64"/>
      <c r="AN95" s="138"/>
      <c r="AO95" s="137"/>
      <c r="AP95" s="137"/>
      <c r="AQ95" s="139"/>
    </row>
    <row r="96" spans="1:43" ht="39">
      <c r="A96" s="67">
        <v>89</v>
      </c>
      <c r="B96" s="200" t="s">
        <v>86</v>
      </c>
      <c r="C96" s="204" t="s">
        <v>87</v>
      </c>
      <c r="D96" s="204" t="s">
        <v>311</v>
      </c>
      <c r="E96" s="268" t="s">
        <v>312</v>
      </c>
      <c r="F96" s="62" t="s">
        <v>90</v>
      </c>
      <c r="G96" s="204" t="s">
        <v>91</v>
      </c>
      <c r="H96" s="227" t="s">
        <v>306</v>
      </c>
      <c r="I96" s="227" t="s">
        <v>306</v>
      </c>
      <c r="J96" s="230" t="s">
        <v>93</v>
      </c>
      <c r="K96" s="61" t="s">
        <v>163</v>
      </c>
      <c r="L96" s="62" t="s">
        <v>125</v>
      </c>
      <c r="M96" s="63">
        <f>IFERROR(VLOOKUP(L96,'Listas Activos'!$B$24:$C$28,2,0),0)</f>
        <v>3</v>
      </c>
      <c r="N96" s="62" t="s">
        <v>96</v>
      </c>
      <c r="O96" s="63">
        <f>IFERROR(VLOOKUP(N96,'Listas Activos'!$B$31:$C$35,2,0),0)</f>
        <v>5</v>
      </c>
      <c r="P96" s="62" t="s">
        <v>96</v>
      </c>
      <c r="Q96" s="63">
        <f>IFERROR(VLOOKUP(P96,'Listas Activos'!$B$38:$C$42,2,0),0)</f>
        <v>5</v>
      </c>
      <c r="R96" s="63">
        <f t="shared" si="15"/>
        <v>5</v>
      </c>
      <c r="S96" s="93" t="str">
        <f>IFERROR(VLOOKUP(R96,'Listas Activos'!$B$4:$C$7,2,0),"-")</f>
        <v>Alto</v>
      </c>
      <c r="T96" s="66"/>
      <c r="U96" s="64" t="s">
        <v>116</v>
      </c>
      <c r="V96" s="137"/>
      <c r="W96" s="137"/>
      <c r="X96" s="137"/>
      <c r="Y96" s="137"/>
      <c r="Z96" s="64"/>
      <c r="AA96" s="137"/>
      <c r="AB96" s="137"/>
      <c r="AC96" s="137"/>
      <c r="AD96" s="138"/>
      <c r="AE96" s="137"/>
      <c r="AF96" s="124"/>
      <c r="AG96" s="137"/>
      <c r="AH96" s="139"/>
      <c r="AI96" s="94"/>
      <c r="AJ96" s="95"/>
      <c r="AK96" s="95"/>
      <c r="AL96" s="96"/>
      <c r="AM96" s="64"/>
      <c r="AN96" s="138"/>
      <c r="AO96" s="137"/>
      <c r="AP96" s="137"/>
      <c r="AQ96" s="139"/>
    </row>
    <row r="97" spans="1:43" ht="39">
      <c r="A97" s="67">
        <v>90</v>
      </c>
      <c r="B97" s="200" t="s">
        <v>86</v>
      </c>
      <c r="C97" s="204" t="s">
        <v>87</v>
      </c>
      <c r="D97" s="204" t="s">
        <v>313</v>
      </c>
      <c r="E97" s="268" t="s">
        <v>314</v>
      </c>
      <c r="F97" s="62" t="s">
        <v>90</v>
      </c>
      <c r="G97" s="204" t="s">
        <v>91</v>
      </c>
      <c r="H97" s="227" t="s">
        <v>306</v>
      </c>
      <c r="I97" s="227" t="s">
        <v>306</v>
      </c>
      <c r="J97" s="230" t="s">
        <v>93</v>
      </c>
      <c r="K97" s="61" t="s">
        <v>163</v>
      </c>
      <c r="L97" s="62" t="s">
        <v>125</v>
      </c>
      <c r="M97" s="63">
        <f>IFERROR(VLOOKUP(L97,'Listas Activos'!$B$24:$C$28,2,0),0)</f>
        <v>3</v>
      </c>
      <c r="N97" s="62" t="s">
        <v>96</v>
      </c>
      <c r="O97" s="63">
        <f>IFERROR(VLOOKUP(N97,'Listas Activos'!$B$31:$C$35,2,0),0)</f>
        <v>5</v>
      </c>
      <c r="P97" s="62" t="s">
        <v>96</v>
      </c>
      <c r="Q97" s="63">
        <f>IFERROR(VLOOKUP(P97,'Listas Activos'!$B$38:$C$42,2,0),0)</f>
        <v>5</v>
      </c>
      <c r="R97" s="63">
        <f t="shared" si="15"/>
        <v>5</v>
      </c>
      <c r="S97" s="93" t="str">
        <f>IFERROR(VLOOKUP(R97,'Listas Activos'!$B$4:$C$7,2,0),"-")</f>
        <v>Alto</v>
      </c>
      <c r="T97" s="66"/>
      <c r="U97" s="64" t="s">
        <v>116</v>
      </c>
      <c r="V97" s="137"/>
      <c r="W97" s="137"/>
      <c r="X97" s="137"/>
      <c r="Y97" s="137"/>
      <c r="Z97" s="64"/>
      <c r="AA97" s="137"/>
      <c r="AB97" s="137"/>
      <c r="AC97" s="137"/>
      <c r="AD97" s="138"/>
      <c r="AE97" s="137"/>
      <c r="AF97" s="124"/>
      <c r="AG97" s="137"/>
      <c r="AH97" s="139"/>
      <c r="AI97" s="94"/>
      <c r="AJ97" s="95"/>
      <c r="AK97" s="95"/>
      <c r="AL97" s="96"/>
      <c r="AM97" s="64"/>
      <c r="AN97" s="138"/>
      <c r="AO97" s="137"/>
      <c r="AP97" s="137"/>
      <c r="AQ97" s="139"/>
    </row>
    <row r="98" spans="1:43" ht="78">
      <c r="A98" s="67">
        <v>91</v>
      </c>
      <c r="B98" s="200" t="s">
        <v>86</v>
      </c>
      <c r="C98" s="204" t="s">
        <v>87</v>
      </c>
      <c r="D98" s="204" t="s">
        <v>315</v>
      </c>
      <c r="E98" s="268" t="s">
        <v>316</v>
      </c>
      <c r="F98" s="62" t="s">
        <v>90</v>
      </c>
      <c r="G98" s="204" t="s">
        <v>91</v>
      </c>
      <c r="H98" s="227" t="s">
        <v>306</v>
      </c>
      <c r="I98" s="227" t="s">
        <v>306</v>
      </c>
      <c r="J98" s="230" t="s">
        <v>93</v>
      </c>
      <c r="K98" s="61" t="s">
        <v>163</v>
      </c>
      <c r="L98" s="62" t="s">
        <v>125</v>
      </c>
      <c r="M98" s="63">
        <f>IFERROR(VLOOKUP(L98,'Listas Activos'!$B$24:$C$28,2,0),0)</f>
        <v>3</v>
      </c>
      <c r="N98" s="62" t="s">
        <v>96</v>
      </c>
      <c r="O98" s="63">
        <f>IFERROR(VLOOKUP(N98,'Listas Activos'!$B$31:$C$35,2,0),0)</f>
        <v>5</v>
      </c>
      <c r="P98" s="62" t="s">
        <v>96</v>
      </c>
      <c r="Q98" s="63">
        <f>IFERROR(VLOOKUP(P98,'Listas Activos'!$B$38:$C$42,2,0),0)</f>
        <v>5</v>
      </c>
      <c r="R98" s="63">
        <f t="shared" si="15"/>
        <v>5</v>
      </c>
      <c r="S98" s="93" t="str">
        <f>IFERROR(VLOOKUP(R98,'Listas Activos'!$B$4:$C$7,2,0),"-")</f>
        <v>Alto</v>
      </c>
      <c r="T98" s="66"/>
      <c r="U98" s="64" t="s">
        <v>116</v>
      </c>
      <c r="V98" s="137"/>
      <c r="W98" s="137"/>
      <c r="X98" s="137"/>
      <c r="Y98" s="137"/>
      <c r="Z98" s="64"/>
      <c r="AA98" s="137"/>
      <c r="AB98" s="137"/>
      <c r="AC98" s="137"/>
      <c r="AD98" s="138"/>
      <c r="AE98" s="137"/>
      <c r="AF98" s="124"/>
      <c r="AG98" s="137"/>
      <c r="AH98" s="139"/>
      <c r="AI98" s="94"/>
      <c r="AJ98" s="95"/>
      <c r="AK98" s="95"/>
      <c r="AL98" s="96"/>
      <c r="AM98" s="64"/>
      <c r="AN98" s="138"/>
      <c r="AO98" s="137"/>
      <c r="AP98" s="137"/>
      <c r="AQ98" s="139"/>
    </row>
    <row r="99" spans="1:43" ht="26">
      <c r="A99" s="67">
        <v>92</v>
      </c>
      <c r="B99" s="200" t="s">
        <v>86</v>
      </c>
      <c r="C99" s="204" t="s">
        <v>87</v>
      </c>
      <c r="D99" s="204" t="s">
        <v>317</v>
      </c>
      <c r="E99" s="268" t="s">
        <v>318</v>
      </c>
      <c r="F99" s="62" t="s">
        <v>90</v>
      </c>
      <c r="G99" s="204" t="s">
        <v>91</v>
      </c>
      <c r="H99" s="227" t="s">
        <v>306</v>
      </c>
      <c r="I99" s="227" t="s">
        <v>306</v>
      </c>
      <c r="J99" s="230" t="s">
        <v>93</v>
      </c>
      <c r="K99" s="61" t="s">
        <v>163</v>
      </c>
      <c r="L99" s="62" t="s">
        <v>125</v>
      </c>
      <c r="M99" s="63">
        <f>IFERROR(VLOOKUP(L99,'Listas Activos'!$B$24:$C$28,2,0),0)</f>
        <v>3</v>
      </c>
      <c r="N99" s="62" t="s">
        <v>96</v>
      </c>
      <c r="O99" s="63">
        <f>IFERROR(VLOOKUP(N99,'Listas Activos'!$B$31:$C$35,2,0),0)</f>
        <v>5</v>
      </c>
      <c r="P99" s="62" t="s">
        <v>96</v>
      </c>
      <c r="Q99" s="63">
        <f>IFERROR(VLOOKUP(P99,'Listas Activos'!$B$38:$C$42,2,0),0)</f>
        <v>5</v>
      </c>
      <c r="R99" s="63">
        <f t="shared" si="15"/>
        <v>5</v>
      </c>
      <c r="S99" s="93" t="str">
        <f>IFERROR(VLOOKUP(R99,'Listas Activos'!$B$4:$C$7,2,0),"-")</f>
        <v>Alto</v>
      </c>
      <c r="T99" s="66"/>
      <c r="U99" s="64" t="s">
        <v>116</v>
      </c>
      <c r="V99" s="137"/>
      <c r="W99" s="137"/>
      <c r="X99" s="137"/>
      <c r="Y99" s="137"/>
      <c r="Z99" s="64"/>
      <c r="AA99" s="137"/>
      <c r="AB99" s="137"/>
      <c r="AC99" s="137"/>
      <c r="AD99" s="138"/>
      <c r="AE99" s="137"/>
      <c r="AF99" s="124"/>
      <c r="AG99" s="137"/>
      <c r="AH99" s="139"/>
      <c r="AI99" s="94"/>
      <c r="AJ99" s="95"/>
      <c r="AK99" s="95"/>
      <c r="AL99" s="96"/>
      <c r="AM99" s="64"/>
      <c r="AN99" s="138"/>
      <c r="AO99" s="137"/>
      <c r="AP99" s="137"/>
      <c r="AQ99" s="139"/>
    </row>
    <row r="100" spans="1:43" ht="26">
      <c r="A100" s="67">
        <v>93</v>
      </c>
      <c r="B100" s="200" t="s">
        <v>86</v>
      </c>
      <c r="C100" s="204" t="s">
        <v>87</v>
      </c>
      <c r="D100" s="298" t="s">
        <v>319</v>
      </c>
      <c r="E100" s="268" t="s">
        <v>308</v>
      </c>
      <c r="F100" s="62" t="s">
        <v>90</v>
      </c>
      <c r="G100" s="204" t="s">
        <v>91</v>
      </c>
      <c r="H100" s="227" t="s">
        <v>306</v>
      </c>
      <c r="I100" s="227" t="s">
        <v>306</v>
      </c>
      <c r="J100" s="230" t="s">
        <v>93</v>
      </c>
      <c r="K100" s="61" t="s">
        <v>163</v>
      </c>
      <c r="L100" s="62" t="s">
        <v>95</v>
      </c>
      <c r="M100" s="63">
        <f>IFERROR(VLOOKUP(L100,'Listas Activos'!$B$24:$C$28,2,0),0)</f>
        <v>5</v>
      </c>
      <c r="N100" s="62" t="s">
        <v>96</v>
      </c>
      <c r="O100" s="63">
        <f>IFERROR(VLOOKUP(N100,'Listas Activos'!$B$31:$C$35,2,0),0)</f>
        <v>5</v>
      </c>
      <c r="P100" s="62" t="s">
        <v>96</v>
      </c>
      <c r="Q100" s="63">
        <f>IFERROR(VLOOKUP(P100,'Listas Activos'!$B$38:$C$42,2,0),0)</f>
        <v>5</v>
      </c>
      <c r="R100" s="63">
        <f t="shared" si="15"/>
        <v>5</v>
      </c>
      <c r="S100" s="93" t="str">
        <f>IFERROR(VLOOKUP(R100,'Listas Activos'!$B$4:$C$7,2,0),"-")</f>
        <v>Alto</v>
      </c>
      <c r="T100" s="66"/>
      <c r="U100" s="64" t="s">
        <v>116</v>
      </c>
      <c r="V100" s="137"/>
      <c r="W100" s="137"/>
      <c r="X100" s="137"/>
      <c r="Y100" s="137"/>
      <c r="Z100" s="64"/>
      <c r="AA100" s="137"/>
      <c r="AB100" s="137"/>
      <c r="AC100" s="137"/>
      <c r="AD100" s="138"/>
      <c r="AE100" s="137"/>
      <c r="AF100" s="124"/>
      <c r="AG100" s="137"/>
      <c r="AH100" s="139"/>
      <c r="AI100" s="94"/>
      <c r="AJ100" s="95"/>
      <c r="AK100" s="95"/>
      <c r="AL100" s="96"/>
      <c r="AM100" s="64"/>
      <c r="AN100" s="138"/>
      <c r="AO100" s="137"/>
      <c r="AP100" s="137"/>
      <c r="AQ100" s="139"/>
    </row>
    <row r="101" spans="1:43" ht="26">
      <c r="A101" s="67">
        <v>94</v>
      </c>
      <c r="B101" s="200" t="s">
        <v>86</v>
      </c>
      <c r="C101" s="204" t="s">
        <v>87</v>
      </c>
      <c r="D101" s="298" t="s">
        <v>320</v>
      </c>
      <c r="E101" s="268" t="s">
        <v>308</v>
      </c>
      <c r="F101" s="62" t="s">
        <v>90</v>
      </c>
      <c r="G101" s="204" t="s">
        <v>91</v>
      </c>
      <c r="H101" s="227" t="s">
        <v>306</v>
      </c>
      <c r="I101" s="227" t="s">
        <v>306</v>
      </c>
      <c r="J101" s="230" t="s">
        <v>93</v>
      </c>
      <c r="K101" s="61" t="s">
        <v>163</v>
      </c>
      <c r="L101" s="62" t="s">
        <v>95</v>
      </c>
      <c r="M101" s="63">
        <f>IFERROR(VLOOKUP(L101,'Listas Activos'!$B$24:$C$28,2,0),0)</f>
        <v>5</v>
      </c>
      <c r="N101" s="62" t="s">
        <v>96</v>
      </c>
      <c r="O101" s="63">
        <f>IFERROR(VLOOKUP(N101,'Listas Activos'!$B$31:$C$35,2,0),0)</f>
        <v>5</v>
      </c>
      <c r="P101" s="62" t="s">
        <v>96</v>
      </c>
      <c r="Q101" s="63">
        <f>IFERROR(VLOOKUP(P101,'Listas Activos'!$B$38:$C$42,2,0),0)</f>
        <v>5</v>
      </c>
      <c r="R101" s="63">
        <f t="shared" si="15"/>
        <v>5</v>
      </c>
      <c r="S101" s="93" t="str">
        <f>IFERROR(VLOOKUP(R101,'Listas Activos'!$B$4:$C$7,2,0),"-")</f>
        <v>Alto</v>
      </c>
      <c r="T101" s="66"/>
      <c r="U101" s="64" t="s">
        <v>116</v>
      </c>
      <c r="V101" s="137"/>
      <c r="W101" s="137"/>
      <c r="X101" s="137"/>
      <c r="Y101" s="137"/>
      <c r="Z101" s="64"/>
      <c r="AA101" s="137"/>
      <c r="AB101" s="137"/>
      <c r="AC101" s="137"/>
      <c r="AD101" s="138"/>
      <c r="AE101" s="137"/>
      <c r="AF101" s="124"/>
      <c r="AG101" s="137"/>
      <c r="AH101" s="139"/>
      <c r="AI101" s="94"/>
      <c r="AJ101" s="95"/>
      <c r="AK101" s="95"/>
      <c r="AL101" s="96"/>
      <c r="AM101" s="64"/>
      <c r="AN101" s="138"/>
      <c r="AO101" s="137"/>
      <c r="AP101" s="137"/>
      <c r="AQ101" s="139"/>
    </row>
    <row r="102" spans="1:43" ht="26">
      <c r="A102" s="67">
        <v>95</v>
      </c>
      <c r="B102" s="200" t="s">
        <v>86</v>
      </c>
      <c r="C102" s="204" t="s">
        <v>87</v>
      </c>
      <c r="D102" s="204" t="s">
        <v>321</v>
      </c>
      <c r="E102" s="268" t="s">
        <v>322</v>
      </c>
      <c r="F102" s="62" t="s">
        <v>90</v>
      </c>
      <c r="G102" s="204" t="s">
        <v>91</v>
      </c>
      <c r="H102" s="227" t="s">
        <v>306</v>
      </c>
      <c r="I102" s="227" t="s">
        <v>306</v>
      </c>
      <c r="J102" s="230" t="s">
        <v>93</v>
      </c>
      <c r="K102" s="61" t="s">
        <v>163</v>
      </c>
      <c r="L102" s="62" t="s">
        <v>95</v>
      </c>
      <c r="M102" s="63">
        <f>IFERROR(VLOOKUP(L102,'Listas Activos'!$B$24:$C$28,2,0),0)</f>
        <v>5</v>
      </c>
      <c r="N102" s="62" t="s">
        <v>96</v>
      </c>
      <c r="O102" s="63">
        <f>IFERROR(VLOOKUP(N102,'Listas Activos'!$B$31:$C$35,2,0),0)</f>
        <v>5</v>
      </c>
      <c r="P102" s="62" t="s">
        <v>96</v>
      </c>
      <c r="Q102" s="63">
        <f>IFERROR(VLOOKUP(P102,'Listas Activos'!$B$38:$C$42,2,0),0)</f>
        <v>5</v>
      </c>
      <c r="R102" s="63">
        <f t="shared" si="15"/>
        <v>5</v>
      </c>
      <c r="S102" s="93" t="str">
        <f>IFERROR(VLOOKUP(R102,'Listas Activos'!$B$4:$C$7,2,0),"-")</f>
        <v>Alto</v>
      </c>
      <c r="T102" s="66"/>
      <c r="U102" s="64" t="s">
        <v>116</v>
      </c>
      <c r="V102" s="137"/>
      <c r="W102" s="137"/>
      <c r="X102" s="137"/>
      <c r="Y102" s="137"/>
      <c r="Z102" s="64"/>
      <c r="AA102" s="137"/>
      <c r="AB102" s="137"/>
      <c r="AC102" s="137"/>
      <c r="AD102" s="138"/>
      <c r="AE102" s="137"/>
      <c r="AF102" s="124"/>
      <c r="AG102" s="137"/>
      <c r="AH102" s="139"/>
      <c r="AI102" s="94"/>
      <c r="AJ102" s="95"/>
      <c r="AK102" s="95"/>
      <c r="AL102" s="96"/>
      <c r="AM102" s="64"/>
      <c r="AN102" s="138"/>
      <c r="AO102" s="137"/>
      <c r="AP102" s="137"/>
      <c r="AQ102" s="139"/>
    </row>
    <row r="103" spans="1:43" ht="26">
      <c r="A103" s="67">
        <v>96</v>
      </c>
      <c r="B103" s="200" t="s">
        <v>86</v>
      </c>
      <c r="C103" s="204" t="s">
        <v>87</v>
      </c>
      <c r="D103" s="204" t="s">
        <v>323</v>
      </c>
      <c r="E103" s="268" t="s">
        <v>324</v>
      </c>
      <c r="F103" s="62" t="s">
        <v>90</v>
      </c>
      <c r="G103" s="204" t="s">
        <v>91</v>
      </c>
      <c r="H103" s="227" t="s">
        <v>306</v>
      </c>
      <c r="I103" s="227" t="s">
        <v>306</v>
      </c>
      <c r="J103" s="230" t="s">
        <v>93</v>
      </c>
      <c r="K103" s="61" t="s">
        <v>163</v>
      </c>
      <c r="L103" s="62" t="s">
        <v>143</v>
      </c>
      <c r="M103" s="63">
        <f>IFERROR(VLOOKUP(L103,'Listas Activos'!$B$24:$C$28,2,0),0)</f>
        <v>1</v>
      </c>
      <c r="N103" s="62" t="s">
        <v>126</v>
      </c>
      <c r="O103" s="63">
        <f>IFERROR(VLOOKUP(N103,'Listas Activos'!$B$31:$C$35,2,0),0)</f>
        <v>1</v>
      </c>
      <c r="P103" s="62" t="s">
        <v>115</v>
      </c>
      <c r="Q103" s="63">
        <f>IFERROR(VLOOKUP(P103,'Listas Activos'!$B$38:$C$42,2,0),0)</f>
        <v>3</v>
      </c>
      <c r="R103" s="63">
        <f t="shared" si="15"/>
        <v>3</v>
      </c>
      <c r="S103" s="93" t="str">
        <f>IFERROR(VLOOKUP(R103,'Listas Activos'!$B$4:$C$7,2,0),"-")</f>
        <v>Medio</v>
      </c>
      <c r="T103" s="66"/>
      <c r="U103" s="64" t="s">
        <v>116</v>
      </c>
      <c r="V103" s="137"/>
      <c r="W103" s="137"/>
      <c r="X103" s="137"/>
      <c r="Y103" s="137"/>
      <c r="Z103" s="64"/>
      <c r="AA103" s="137"/>
      <c r="AB103" s="137"/>
      <c r="AC103" s="137"/>
      <c r="AD103" s="138"/>
      <c r="AE103" s="137"/>
      <c r="AF103" s="124"/>
      <c r="AG103" s="137"/>
      <c r="AH103" s="139"/>
      <c r="AI103" s="94"/>
      <c r="AJ103" s="95"/>
      <c r="AK103" s="95"/>
      <c r="AL103" s="96"/>
      <c r="AM103" s="64"/>
      <c r="AN103" s="138"/>
      <c r="AO103" s="137"/>
      <c r="AP103" s="137"/>
      <c r="AQ103" s="139"/>
    </row>
    <row r="104" spans="1:43" ht="26">
      <c r="A104" s="67">
        <v>97</v>
      </c>
      <c r="B104" s="200" t="s">
        <v>86</v>
      </c>
      <c r="C104" s="204" t="s">
        <v>87</v>
      </c>
      <c r="D104" s="204" t="s">
        <v>325</v>
      </c>
      <c r="E104" s="268" t="s">
        <v>326</v>
      </c>
      <c r="F104" s="62" t="s">
        <v>90</v>
      </c>
      <c r="G104" s="204" t="s">
        <v>91</v>
      </c>
      <c r="H104" s="227" t="s">
        <v>306</v>
      </c>
      <c r="I104" s="227" t="s">
        <v>306</v>
      </c>
      <c r="J104" s="230" t="s">
        <v>93</v>
      </c>
      <c r="K104" s="61" t="s">
        <v>163</v>
      </c>
      <c r="L104" s="62" t="s">
        <v>125</v>
      </c>
      <c r="M104" s="63">
        <f>IFERROR(VLOOKUP(L104,'Listas Activos'!$B$24:$C$28,2,0),0)</f>
        <v>3</v>
      </c>
      <c r="N104" s="62" t="s">
        <v>96</v>
      </c>
      <c r="O104" s="63">
        <f>IFERROR(VLOOKUP(N104,'Listas Activos'!$B$31:$C$35,2,0),0)</f>
        <v>5</v>
      </c>
      <c r="P104" s="62" t="s">
        <v>96</v>
      </c>
      <c r="Q104" s="63">
        <f>IFERROR(VLOOKUP(P104,'Listas Activos'!$B$38:$C$42,2,0),0)</f>
        <v>5</v>
      </c>
      <c r="R104" s="63">
        <f t="shared" si="15"/>
        <v>5</v>
      </c>
      <c r="S104" s="93" t="str">
        <f>IFERROR(VLOOKUP(R104,'Listas Activos'!$B$4:$C$7,2,0),"-")</f>
        <v>Alto</v>
      </c>
      <c r="T104" s="66"/>
      <c r="U104" s="64" t="s">
        <v>116</v>
      </c>
      <c r="V104" s="137"/>
      <c r="W104" s="137"/>
      <c r="X104" s="137"/>
      <c r="Y104" s="137"/>
      <c r="Z104" s="64"/>
      <c r="AA104" s="137"/>
      <c r="AB104" s="137"/>
      <c r="AC104" s="137"/>
      <c r="AD104" s="138"/>
      <c r="AE104" s="137"/>
      <c r="AF104" s="124"/>
      <c r="AG104" s="137"/>
      <c r="AH104" s="139"/>
      <c r="AI104" s="94"/>
      <c r="AJ104" s="95"/>
      <c r="AK104" s="95"/>
      <c r="AL104" s="96"/>
      <c r="AM104" s="64"/>
      <c r="AN104" s="138"/>
      <c r="AO104" s="137"/>
      <c r="AP104" s="137"/>
      <c r="AQ104" s="139"/>
    </row>
    <row r="105" spans="1:43" ht="26">
      <c r="A105" s="67">
        <v>98</v>
      </c>
      <c r="B105" s="200" t="s">
        <v>86</v>
      </c>
      <c r="C105" s="204" t="s">
        <v>87</v>
      </c>
      <c r="D105" s="204" t="s">
        <v>327</v>
      </c>
      <c r="E105" s="268" t="s">
        <v>328</v>
      </c>
      <c r="F105" s="62" t="s">
        <v>90</v>
      </c>
      <c r="G105" s="204" t="s">
        <v>91</v>
      </c>
      <c r="H105" s="227" t="s">
        <v>306</v>
      </c>
      <c r="I105" s="227" t="s">
        <v>306</v>
      </c>
      <c r="J105" s="230" t="s">
        <v>93</v>
      </c>
      <c r="K105" s="61" t="s">
        <v>163</v>
      </c>
      <c r="L105" s="62" t="s">
        <v>143</v>
      </c>
      <c r="M105" s="63">
        <f>IFERROR(VLOOKUP(L105,'Listas Activos'!$B$24:$C$28,2,0),0)</f>
        <v>1</v>
      </c>
      <c r="N105" s="62" t="s">
        <v>126</v>
      </c>
      <c r="O105" s="63">
        <f>IFERROR(VLOOKUP(N105,'Listas Activos'!$B$31:$C$35,2,0),0)</f>
        <v>1</v>
      </c>
      <c r="P105" s="62" t="s">
        <v>126</v>
      </c>
      <c r="Q105" s="63">
        <f>IFERROR(VLOOKUP(P105,'Listas Activos'!$B$38:$C$42,2,0),0)</f>
        <v>1</v>
      </c>
      <c r="R105" s="63">
        <f t="shared" si="15"/>
        <v>1</v>
      </c>
      <c r="S105" s="93" t="str">
        <f>IFERROR(VLOOKUP(R105,'Listas Activos'!$B$4:$C$7,2,0),"-")</f>
        <v>Bajo</v>
      </c>
      <c r="T105" s="66"/>
      <c r="U105" s="64" t="s">
        <v>116</v>
      </c>
      <c r="V105" s="137"/>
      <c r="W105" s="137"/>
      <c r="X105" s="137"/>
      <c r="Y105" s="137"/>
      <c r="Z105" s="64"/>
      <c r="AA105" s="137"/>
      <c r="AB105" s="137"/>
      <c r="AC105" s="137"/>
      <c r="AD105" s="138"/>
      <c r="AE105" s="137"/>
      <c r="AF105" s="124"/>
      <c r="AG105" s="137"/>
      <c r="AH105" s="139"/>
      <c r="AI105" s="94"/>
      <c r="AJ105" s="95"/>
      <c r="AK105" s="95"/>
      <c r="AL105" s="96"/>
      <c r="AM105" s="64"/>
      <c r="AN105" s="138"/>
      <c r="AO105" s="137"/>
      <c r="AP105" s="137"/>
      <c r="AQ105" s="139"/>
    </row>
    <row r="106" spans="1:43" ht="26">
      <c r="A106" s="67">
        <v>99</v>
      </c>
      <c r="B106" s="200" t="s">
        <v>86</v>
      </c>
      <c r="C106" s="204" t="s">
        <v>87</v>
      </c>
      <c r="D106" s="204" t="s">
        <v>329</v>
      </c>
      <c r="E106" s="268" t="s">
        <v>330</v>
      </c>
      <c r="F106" s="62" t="s">
        <v>90</v>
      </c>
      <c r="G106" s="204" t="s">
        <v>91</v>
      </c>
      <c r="H106" s="227" t="s">
        <v>306</v>
      </c>
      <c r="I106" s="227" t="s">
        <v>306</v>
      </c>
      <c r="J106" s="230" t="s">
        <v>93</v>
      </c>
      <c r="K106" s="61" t="s">
        <v>163</v>
      </c>
      <c r="L106" s="62" t="s">
        <v>95</v>
      </c>
      <c r="M106" s="63">
        <f>IFERROR(VLOOKUP(L106,'Listas Activos'!$B$24:$C$28,2,0),0)</f>
        <v>5</v>
      </c>
      <c r="N106" s="62" t="s">
        <v>96</v>
      </c>
      <c r="O106" s="63">
        <f>IFERROR(VLOOKUP(N106,'Listas Activos'!$B$31:$C$35,2,0),0)</f>
        <v>5</v>
      </c>
      <c r="P106" s="62" t="s">
        <v>96</v>
      </c>
      <c r="Q106" s="63">
        <f>IFERROR(VLOOKUP(P106,'Listas Activos'!$B$38:$C$42,2,0),0)</f>
        <v>5</v>
      </c>
      <c r="R106" s="63">
        <f t="shared" si="15"/>
        <v>5</v>
      </c>
      <c r="S106" s="93" t="str">
        <f>IFERROR(VLOOKUP(R106,'Listas Activos'!$B$4:$C$7,2,0),"-")</f>
        <v>Alto</v>
      </c>
      <c r="T106" s="66"/>
      <c r="U106" s="64" t="s">
        <v>116</v>
      </c>
      <c r="V106" s="137"/>
      <c r="W106" s="137"/>
      <c r="X106" s="137"/>
      <c r="Y106" s="137"/>
      <c r="Z106" s="64"/>
      <c r="AA106" s="137"/>
      <c r="AB106" s="137"/>
      <c r="AC106" s="137"/>
      <c r="AD106" s="138"/>
      <c r="AE106" s="137"/>
      <c r="AF106" s="124"/>
      <c r="AG106" s="137"/>
      <c r="AH106" s="139"/>
      <c r="AI106" s="94"/>
      <c r="AJ106" s="95"/>
      <c r="AK106" s="95"/>
      <c r="AL106" s="96"/>
      <c r="AM106" s="64"/>
      <c r="AN106" s="138"/>
      <c r="AO106" s="137"/>
      <c r="AP106" s="137"/>
      <c r="AQ106" s="139"/>
    </row>
    <row r="107" spans="1:43" ht="26">
      <c r="A107" s="67">
        <v>100</v>
      </c>
      <c r="B107" s="200" t="s">
        <v>86</v>
      </c>
      <c r="C107" s="204" t="s">
        <v>87</v>
      </c>
      <c r="D107" s="204" t="s">
        <v>331</v>
      </c>
      <c r="E107" s="268" t="s">
        <v>332</v>
      </c>
      <c r="F107" s="62" t="s">
        <v>90</v>
      </c>
      <c r="G107" s="204" t="s">
        <v>91</v>
      </c>
      <c r="H107" s="227" t="s">
        <v>306</v>
      </c>
      <c r="I107" s="227" t="s">
        <v>306</v>
      </c>
      <c r="J107" s="230" t="s">
        <v>93</v>
      </c>
      <c r="K107" s="61" t="s">
        <v>163</v>
      </c>
      <c r="L107" s="62" t="s">
        <v>125</v>
      </c>
      <c r="M107" s="63">
        <f>IFERROR(VLOOKUP(L107,'Listas Activos'!$B$24:$C$28,2,0),0)</f>
        <v>3</v>
      </c>
      <c r="N107" s="62" t="s">
        <v>96</v>
      </c>
      <c r="O107" s="63">
        <f>IFERROR(VLOOKUP(N107,'Listas Activos'!$B$31:$C$35,2,0),0)</f>
        <v>5</v>
      </c>
      <c r="P107" s="62" t="s">
        <v>96</v>
      </c>
      <c r="Q107" s="63">
        <f>IFERROR(VLOOKUP(P107,'Listas Activos'!$B$38:$C$42,2,0),0)</f>
        <v>5</v>
      </c>
      <c r="R107" s="63">
        <f t="shared" si="15"/>
        <v>5</v>
      </c>
      <c r="S107" s="93" t="str">
        <f>IFERROR(VLOOKUP(R107,'Listas Activos'!$B$4:$C$7,2,0),"-")</f>
        <v>Alto</v>
      </c>
      <c r="T107" s="66"/>
      <c r="U107" s="64" t="s">
        <v>116</v>
      </c>
      <c r="V107" s="137"/>
      <c r="W107" s="137"/>
      <c r="X107" s="137"/>
      <c r="Y107" s="137"/>
      <c r="Z107" s="64"/>
      <c r="AA107" s="137"/>
      <c r="AB107" s="137"/>
      <c r="AC107" s="137"/>
      <c r="AD107" s="138"/>
      <c r="AE107" s="137"/>
      <c r="AF107" s="124"/>
      <c r="AG107" s="137"/>
      <c r="AH107" s="139"/>
      <c r="AI107" s="94"/>
      <c r="AJ107" s="95"/>
      <c r="AK107" s="95"/>
      <c r="AL107" s="96"/>
      <c r="AM107" s="64"/>
      <c r="AN107" s="138"/>
      <c r="AO107" s="137"/>
      <c r="AP107" s="137"/>
      <c r="AQ107" s="139"/>
    </row>
    <row r="108" spans="1:43" ht="26">
      <c r="A108" s="67">
        <v>101</v>
      </c>
      <c r="B108" s="200" t="s">
        <v>86</v>
      </c>
      <c r="C108" s="204" t="s">
        <v>87</v>
      </c>
      <c r="D108" s="204" t="s">
        <v>333</v>
      </c>
      <c r="E108" s="268" t="s">
        <v>334</v>
      </c>
      <c r="F108" s="62" t="s">
        <v>90</v>
      </c>
      <c r="G108" s="204" t="s">
        <v>91</v>
      </c>
      <c r="H108" s="227" t="s">
        <v>306</v>
      </c>
      <c r="I108" s="227" t="s">
        <v>306</v>
      </c>
      <c r="J108" s="230" t="s">
        <v>93</v>
      </c>
      <c r="K108" s="61" t="s">
        <v>163</v>
      </c>
      <c r="L108" s="62" t="s">
        <v>125</v>
      </c>
      <c r="M108" s="63">
        <f>IFERROR(VLOOKUP(L108,'Listas Activos'!$B$24:$C$28,2,0),0)</f>
        <v>3</v>
      </c>
      <c r="N108" s="62" t="s">
        <v>96</v>
      </c>
      <c r="O108" s="63">
        <f>IFERROR(VLOOKUP(N108,'Listas Activos'!$B$31:$C$35,2,0),0)</f>
        <v>5</v>
      </c>
      <c r="P108" s="62" t="s">
        <v>96</v>
      </c>
      <c r="Q108" s="63">
        <f>IFERROR(VLOOKUP(P108,'Listas Activos'!$B$38:$C$42,2,0),0)</f>
        <v>5</v>
      </c>
      <c r="R108" s="63">
        <f t="shared" si="15"/>
        <v>5</v>
      </c>
      <c r="S108" s="93" t="str">
        <f>IFERROR(VLOOKUP(R108,'Listas Activos'!$B$4:$C$7,2,0),"-")</f>
        <v>Alto</v>
      </c>
      <c r="T108" s="66"/>
      <c r="U108" s="64" t="s">
        <v>116</v>
      </c>
      <c r="V108" s="137"/>
      <c r="W108" s="137"/>
      <c r="X108" s="137"/>
      <c r="Y108" s="137"/>
      <c r="Z108" s="64"/>
      <c r="AA108" s="137"/>
      <c r="AB108" s="137"/>
      <c r="AC108" s="137"/>
      <c r="AD108" s="138"/>
      <c r="AE108" s="137"/>
      <c r="AF108" s="124"/>
      <c r="AG108" s="137"/>
      <c r="AH108" s="139"/>
      <c r="AI108" s="94"/>
      <c r="AJ108" s="95"/>
      <c r="AK108" s="95"/>
      <c r="AL108" s="96"/>
      <c r="AM108" s="64"/>
      <c r="AN108" s="138"/>
      <c r="AO108" s="137"/>
      <c r="AP108" s="137"/>
      <c r="AQ108" s="139"/>
    </row>
    <row r="109" spans="1:43" ht="26">
      <c r="A109" s="67">
        <v>102</v>
      </c>
      <c r="B109" s="200" t="s">
        <v>86</v>
      </c>
      <c r="C109" s="204" t="s">
        <v>87</v>
      </c>
      <c r="D109" s="204" t="s">
        <v>335</v>
      </c>
      <c r="E109" s="268" t="s">
        <v>336</v>
      </c>
      <c r="F109" s="62" t="s">
        <v>90</v>
      </c>
      <c r="G109" s="204" t="s">
        <v>91</v>
      </c>
      <c r="H109" s="227" t="s">
        <v>306</v>
      </c>
      <c r="I109" s="227" t="s">
        <v>306</v>
      </c>
      <c r="J109" s="230" t="s">
        <v>93</v>
      </c>
      <c r="K109" s="61" t="s">
        <v>163</v>
      </c>
      <c r="L109" s="62" t="s">
        <v>125</v>
      </c>
      <c r="M109" s="63">
        <f>IFERROR(VLOOKUP(L109,'Listas Activos'!$B$24:$C$28,2,0),0)</f>
        <v>3</v>
      </c>
      <c r="N109" s="62" t="s">
        <v>96</v>
      </c>
      <c r="O109" s="63">
        <f>IFERROR(VLOOKUP(N109,'Listas Activos'!$B$31:$C$35,2,0),0)</f>
        <v>5</v>
      </c>
      <c r="P109" s="62" t="s">
        <v>96</v>
      </c>
      <c r="Q109" s="63">
        <f>IFERROR(VLOOKUP(P109,'Listas Activos'!$B$38:$C$42,2,0),0)</f>
        <v>5</v>
      </c>
      <c r="R109" s="63">
        <f t="shared" si="15"/>
        <v>5</v>
      </c>
      <c r="S109" s="93" t="str">
        <f>IFERROR(VLOOKUP(R109,'Listas Activos'!$B$4:$C$7,2,0),"-")</f>
        <v>Alto</v>
      </c>
      <c r="T109" s="66"/>
      <c r="U109" s="64" t="s">
        <v>116</v>
      </c>
      <c r="V109" s="137"/>
      <c r="W109" s="137"/>
      <c r="X109" s="137"/>
      <c r="Y109" s="137"/>
      <c r="Z109" s="64"/>
      <c r="AA109" s="137"/>
      <c r="AB109" s="137"/>
      <c r="AC109" s="137"/>
      <c r="AD109" s="138"/>
      <c r="AE109" s="137"/>
      <c r="AF109" s="124"/>
      <c r="AG109" s="137"/>
      <c r="AH109" s="139"/>
      <c r="AI109" s="94"/>
      <c r="AJ109" s="95"/>
      <c r="AK109" s="95"/>
      <c r="AL109" s="96"/>
      <c r="AM109" s="64"/>
      <c r="AN109" s="138"/>
      <c r="AO109" s="137"/>
      <c r="AP109" s="137"/>
      <c r="AQ109" s="139"/>
    </row>
    <row r="110" spans="1:43" ht="26">
      <c r="A110" s="67">
        <v>103</v>
      </c>
      <c r="B110" s="200" t="s">
        <v>86</v>
      </c>
      <c r="C110" s="204" t="s">
        <v>87</v>
      </c>
      <c r="D110" s="204" t="s">
        <v>337</v>
      </c>
      <c r="E110" s="268" t="s">
        <v>338</v>
      </c>
      <c r="F110" s="62" t="s">
        <v>90</v>
      </c>
      <c r="G110" s="204" t="s">
        <v>91</v>
      </c>
      <c r="H110" s="227" t="s">
        <v>306</v>
      </c>
      <c r="I110" s="227" t="s">
        <v>306</v>
      </c>
      <c r="J110" s="230" t="s">
        <v>93</v>
      </c>
      <c r="K110" s="61" t="s">
        <v>163</v>
      </c>
      <c r="L110" s="62" t="s">
        <v>125</v>
      </c>
      <c r="M110" s="63">
        <f>IFERROR(VLOOKUP(L110,'Listas Activos'!$B$24:$C$28,2,0),0)</f>
        <v>3</v>
      </c>
      <c r="N110" s="62" t="s">
        <v>96</v>
      </c>
      <c r="O110" s="63">
        <f>IFERROR(VLOOKUP(N110,'Listas Activos'!$B$31:$C$35,2,0),0)</f>
        <v>5</v>
      </c>
      <c r="P110" s="62" t="s">
        <v>115</v>
      </c>
      <c r="Q110" s="63">
        <f>IFERROR(VLOOKUP(P110,'Listas Activos'!$B$38:$C$42,2,0),0)</f>
        <v>3</v>
      </c>
      <c r="R110" s="63">
        <f t="shared" si="15"/>
        <v>3</v>
      </c>
      <c r="S110" s="93" t="str">
        <f>IFERROR(VLOOKUP(R110,'Listas Activos'!$B$4:$C$7,2,0),"-")</f>
        <v>Medio</v>
      </c>
      <c r="T110" s="66"/>
      <c r="U110" s="64" t="s">
        <v>116</v>
      </c>
      <c r="V110" s="137"/>
      <c r="W110" s="137"/>
      <c r="X110" s="137"/>
      <c r="Y110" s="137"/>
      <c r="Z110" s="64"/>
      <c r="AA110" s="137"/>
      <c r="AB110" s="137"/>
      <c r="AC110" s="137"/>
      <c r="AD110" s="138"/>
      <c r="AE110" s="137"/>
      <c r="AF110" s="124"/>
      <c r="AG110" s="137"/>
      <c r="AH110" s="139"/>
      <c r="AI110" s="94"/>
      <c r="AJ110" s="95"/>
      <c r="AK110" s="95"/>
      <c r="AL110" s="96"/>
      <c r="AM110" s="64"/>
      <c r="AN110" s="138"/>
      <c r="AO110" s="137"/>
      <c r="AP110" s="137"/>
      <c r="AQ110" s="139"/>
    </row>
    <row r="111" spans="1:43" ht="26">
      <c r="A111" s="67">
        <v>104</v>
      </c>
      <c r="B111" s="200" t="s">
        <v>86</v>
      </c>
      <c r="C111" s="204" t="s">
        <v>87</v>
      </c>
      <c r="D111" s="204" t="s">
        <v>339</v>
      </c>
      <c r="E111" s="268" t="s">
        <v>340</v>
      </c>
      <c r="F111" s="62" t="s">
        <v>90</v>
      </c>
      <c r="G111" s="204" t="s">
        <v>91</v>
      </c>
      <c r="H111" s="227" t="s">
        <v>306</v>
      </c>
      <c r="I111" s="227" t="s">
        <v>306</v>
      </c>
      <c r="J111" s="230" t="s">
        <v>93</v>
      </c>
      <c r="K111" s="61" t="s">
        <v>163</v>
      </c>
      <c r="L111" s="62" t="s">
        <v>125</v>
      </c>
      <c r="M111" s="63">
        <f>IFERROR(VLOOKUP(L111,'Listas Activos'!$B$24:$C$28,2,0),0)</f>
        <v>3</v>
      </c>
      <c r="N111" s="62" t="s">
        <v>96</v>
      </c>
      <c r="O111" s="63">
        <f>IFERROR(VLOOKUP(N111,'Listas Activos'!$B$31:$C$35,2,0),0)</f>
        <v>5</v>
      </c>
      <c r="P111" s="62" t="s">
        <v>115</v>
      </c>
      <c r="Q111" s="63">
        <f>IFERROR(VLOOKUP(P111,'Listas Activos'!$B$38:$C$42,2,0),0)</f>
        <v>3</v>
      </c>
      <c r="R111" s="63">
        <f t="shared" si="15"/>
        <v>3</v>
      </c>
      <c r="S111" s="93" t="str">
        <f>IFERROR(VLOOKUP(R111,'Listas Activos'!$B$4:$C$7,2,0),"-")</f>
        <v>Medio</v>
      </c>
      <c r="T111" s="66"/>
      <c r="U111" s="64" t="s">
        <v>116</v>
      </c>
      <c r="V111" s="137"/>
      <c r="W111" s="137"/>
      <c r="X111" s="137"/>
      <c r="Y111" s="137"/>
      <c r="Z111" s="64"/>
      <c r="AA111" s="137"/>
      <c r="AB111" s="137"/>
      <c r="AC111" s="137"/>
      <c r="AD111" s="138"/>
      <c r="AE111" s="137"/>
      <c r="AF111" s="124"/>
      <c r="AG111" s="137"/>
      <c r="AH111" s="139"/>
      <c r="AI111" s="94"/>
      <c r="AJ111" s="95"/>
      <c r="AK111" s="95"/>
      <c r="AL111" s="96"/>
      <c r="AM111" s="64"/>
      <c r="AN111" s="138"/>
      <c r="AO111" s="137"/>
      <c r="AP111" s="137"/>
      <c r="AQ111" s="139"/>
    </row>
    <row r="112" spans="1:43" ht="26">
      <c r="A112" s="67">
        <v>105</v>
      </c>
      <c r="B112" s="200" t="s">
        <v>86</v>
      </c>
      <c r="C112" s="204" t="s">
        <v>87</v>
      </c>
      <c r="D112" s="204" t="s">
        <v>341</v>
      </c>
      <c r="E112" s="268" t="s">
        <v>342</v>
      </c>
      <c r="F112" s="62" t="s">
        <v>90</v>
      </c>
      <c r="G112" s="204" t="s">
        <v>91</v>
      </c>
      <c r="H112" s="227" t="s">
        <v>306</v>
      </c>
      <c r="I112" s="227" t="s">
        <v>306</v>
      </c>
      <c r="J112" s="230" t="s">
        <v>93</v>
      </c>
      <c r="K112" s="61" t="s">
        <v>163</v>
      </c>
      <c r="L112" s="62" t="s">
        <v>125</v>
      </c>
      <c r="M112" s="63">
        <f>IFERROR(VLOOKUP(L112,'Listas Activos'!$B$24:$C$28,2,0),0)</f>
        <v>3</v>
      </c>
      <c r="N112" s="62" t="s">
        <v>96</v>
      </c>
      <c r="O112" s="63">
        <f>IFERROR(VLOOKUP(N112,'Listas Activos'!$B$31:$C$35,2,0),0)</f>
        <v>5</v>
      </c>
      <c r="P112" s="62" t="s">
        <v>96</v>
      </c>
      <c r="Q112" s="63">
        <f>IFERROR(VLOOKUP(P112,'Listas Activos'!$B$38:$C$42,2,0),0)</f>
        <v>5</v>
      </c>
      <c r="R112" s="63">
        <f t="shared" si="15"/>
        <v>5</v>
      </c>
      <c r="S112" s="93" t="str">
        <f>IFERROR(VLOOKUP(R112,'Listas Activos'!$B$4:$C$7,2,0),"-")</f>
        <v>Alto</v>
      </c>
      <c r="T112" s="66"/>
      <c r="U112" s="64" t="s">
        <v>116</v>
      </c>
      <c r="V112" s="137"/>
      <c r="W112" s="137"/>
      <c r="X112" s="137"/>
      <c r="Y112" s="137"/>
      <c r="Z112" s="64"/>
      <c r="AA112" s="137"/>
      <c r="AB112" s="137"/>
      <c r="AC112" s="137"/>
      <c r="AD112" s="138"/>
      <c r="AE112" s="137"/>
      <c r="AF112" s="124"/>
      <c r="AG112" s="137"/>
      <c r="AH112" s="139"/>
      <c r="AI112" s="94"/>
      <c r="AJ112" s="95"/>
      <c r="AK112" s="95"/>
      <c r="AL112" s="96"/>
      <c r="AM112" s="64"/>
      <c r="AN112" s="138"/>
      <c r="AO112" s="137"/>
      <c r="AP112" s="137"/>
      <c r="AQ112" s="139"/>
    </row>
    <row r="113" spans="1:43" ht="26">
      <c r="A113" s="67">
        <v>106</v>
      </c>
      <c r="B113" s="200" t="s">
        <v>86</v>
      </c>
      <c r="C113" s="204" t="s">
        <v>87</v>
      </c>
      <c r="D113" s="204" t="s">
        <v>343</v>
      </c>
      <c r="E113" s="268" t="s">
        <v>344</v>
      </c>
      <c r="F113" s="62" t="s">
        <v>90</v>
      </c>
      <c r="G113" s="204" t="s">
        <v>91</v>
      </c>
      <c r="H113" s="227" t="s">
        <v>306</v>
      </c>
      <c r="I113" s="227" t="s">
        <v>306</v>
      </c>
      <c r="J113" s="230" t="s">
        <v>93</v>
      </c>
      <c r="K113" s="61" t="s">
        <v>163</v>
      </c>
      <c r="L113" s="62" t="s">
        <v>125</v>
      </c>
      <c r="M113" s="63">
        <f>IFERROR(VLOOKUP(L113,'Listas Activos'!$B$24:$C$28,2,0),0)</f>
        <v>3</v>
      </c>
      <c r="N113" s="62" t="s">
        <v>96</v>
      </c>
      <c r="O113" s="63">
        <f>IFERROR(VLOOKUP(N113,'Listas Activos'!$B$31:$C$35,2,0),0)</f>
        <v>5</v>
      </c>
      <c r="P113" s="62" t="s">
        <v>96</v>
      </c>
      <c r="Q113" s="63">
        <f>IFERROR(VLOOKUP(P113,'Listas Activos'!$B$38:$C$42,2,0),0)</f>
        <v>5</v>
      </c>
      <c r="R113" s="63">
        <f t="shared" si="15"/>
        <v>5</v>
      </c>
      <c r="S113" s="93" t="str">
        <f>IFERROR(VLOOKUP(R113,'Listas Activos'!$B$4:$C$7,2,0),"-")</f>
        <v>Alto</v>
      </c>
      <c r="T113" s="66"/>
      <c r="U113" s="64" t="s">
        <v>116</v>
      </c>
      <c r="V113" s="137"/>
      <c r="W113" s="137"/>
      <c r="X113" s="137"/>
      <c r="Y113" s="137"/>
      <c r="Z113" s="64"/>
      <c r="AA113" s="137"/>
      <c r="AB113" s="137"/>
      <c r="AC113" s="137"/>
      <c r="AD113" s="138"/>
      <c r="AE113" s="137"/>
      <c r="AF113" s="124"/>
      <c r="AG113" s="137"/>
      <c r="AH113" s="139"/>
      <c r="AI113" s="94"/>
      <c r="AJ113" s="95"/>
      <c r="AK113" s="95"/>
      <c r="AL113" s="96"/>
      <c r="AM113" s="64"/>
      <c r="AN113" s="138"/>
      <c r="AO113" s="137"/>
      <c r="AP113" s="137"/>
      <c r="AQ113" s="139"/>
    </row>
    <row r="114" spans="1:43" ht="26">
      <c r="A114" s="67">
        <v>107</v>
      </c>
      <c r="B114" s="200" t="s">
        <v>86</v>
      </c>
      <c r="C114" s="204" t="s">
        <v>87</v>
      </c>
      <c r="D114" s="204" t="s">
        <v>345</v>
      </c>
      <c r="E114" s="268" t="s">
        <v>346</v>
      </c>
      <c r="F114" s="62" t="s">
        <v>90</v>
      </c>
      <c r="G114" s="204" t="s">
        <v>91</v>
      </c>
      <c r="H114" s="227" t="s">
        <v>306</v>
      </c>
      <c r="I114" s="227" t="s">
        <v>306</v>
      </c>
      <c r="J114" s="230" t="s">
        <v>93</v>
      </c>
      <c r="K114" s="61" t="s">
        <v>163</v>
      </c>
      <c r="L114" s="62" t="s">
        <v>143</v>
      </c>
      <c r="M114" s="63">
        <f>IFERROR(VLOOKUP(L114,'Listas Activos'!$B$24:$C$28,2,0),0)</f>
        <v>1</v>
      </c>
      <c r="N114" s="62" t="s">
        <v>126</v>
      </c>
      <c r="O114" s="63">
        <f>IFERROR(VLOOKUP(N114,'Listas Activos'!$B$31:$C$35,2,0),0)</f>
        <v>1</v>
      </c>
      <c r="P114" s="62" t="s">
        <v>126</v>
      </c>
      <c r="Q114" s="63">
        <f>IFERROR(VLOOKUP(P114,'Listas Activos'!$B$38:$C$42,2,0),0)</f>
        <v>1</v>
      </c>
      <c r="R114" s="63">
        <f t="shared" si="15"/>
        <v>1</v>
      </c>
      <c r="S114" s="93" t="str">
        <f>IFERROR(VLOOKUP(R114,'Listas Activos'!$B$4:$C$7,2,0),"-")</f>
        <v>Bajo</v>
      </c>
      <c r="T114" s="66"/>
      <c r="U114" s="64" t="s">
        <v>116</v>
      </c>
      <c r="V114" s="137"/>
      <c r="W114" s="137"/>
      <c r="X114" s="137"/>
      <c r="Y114" s="137"/>
      <c r="Z114" s="64"/>
      <c r="AA114" s="137"/>
      <c r="AB114" s="137"/>
      <c r="AC114" s="137"/>
      <c r="AD114" s="138"/>
      <c r="AE114" s="137"/>
      <c r="AF114" s="124"/>
      <c r="AG114" s="137"/>
      <c r="AH114" s="139"/>
      <c r="AI114" s="94"/>
      <c r="AJ114" s="95"/>
      <c r="AK114" s="95"/>
      <c r="AL114" s="96"/>
      <c r="AM114" s="64"/>
      <c r="AN114" s="138"/>
      <c r="AO114" s="137"/>
      <c r="AP114" s="137"/>
      <c r="AQ114" s="139"/>
    </row>
    <row r="115" spans="1:43" ht="26">
      <c r="A115" s="67">
        <v>108</v>
      </c>
      <c r="B115" s="200" t="s">
        <v>86</v>
      </c>
      <c r="C115" s="204" t="s">
        <v>87</v>
      </c>
      <c r="D115" s="204" t="s">
        <v>347</v>
      </c>
      <c r="E115" s="268" t="s">
        <v>348</v>
      </c>
      <c r="F115" s="62" t="s">
        <v>90</v>
      </c>
      <c r="G115" s="204" t="s">
        <v>91</v>
      </c>
      <c r="H115" s="227" t="s">
        <v>306</v>
      </c>
      <c r="I115" s="227" t="s">
        <v>306</v>
      </c>
      <c r="J115" s="230" t="s">
        <v>93</v>
      </c>
      <c r="K115" s="61" t="s">
        <v>163</v>
      </c>
      <c r="L115" s="62" t="s">
        <v>95</v>
      </c>
      <c r="M115" s="63">
        <f>IFERROR(VLOOKUP(L115,'Listas Activos'!$B$24:$C$28,2,0),0)</f>
        <v>5</v>
      </c>
      <c r="N115" s="62" t="s">
        <v>96</v>
      </c>
      <c r="O115" s="63">
        <f>IFERROR(VLOOKUP(N115,'Listas Activos'!$B$31:$C$35,2,0),0)</f>
        <v>5</v>
      </c>
      <c r="P115" s="62" t="s">
        <v>96</v>
      </c>
      <c r="Q115" s="63">
        <f>IFERROR(VLOOKUP(P115,'Listas Activos'!$B$38:$C$42,2,0),0)</f>
        <v>5</v>
      </c>
      <c r="R115" s="63">
        <f t="shared" si="15"/>
        <v>5</v>
      </c>
      <c r="S115" s="93" t="str">
        <f>IFERROR(VLOOKUP(R115,'Listas Activos'!$B$4:$C$7,2,0),"-")</f>
        <v>Alto</v>
      </c>
      <c r="T115" s="66"/>
      <c r="U115" s="64" t="s">
        <v>116</v>
      </c>
      <c r="V115" s="137"/>
      <c r="W115" s="137"/>
      <c r="X115" s="137"/>
      <c r="Y115" s="137"/>
      <c r="Z115" s="64"/>
      <c r="AA115" s="137"/>
      <c r="AB115" s="137"/>
      <c r="AC115" s="137"/>
      <c r="AD115" s="138"/>
      <c r="AE115" s="137"/>
      <c r="AF115" s="124"/>
      <c r="AG115" s="137"/>
      <c r="AH115" s="139"/>
      <c r="AI115" s="94"/>
      <c r="AJ115" s="95"/>
      <c r="AK115" s="95"/>
      <c r="AL115" s="96"/>
      <c r="AM115" s="64"/>
      <c r="AN115" s="138"/>
      <c r="AO115" s="137"/>
      <c r="AP115" s="137"/>
      <c r="AQ115" s="139"/>
    </row>
    <row r="116" spans="1:43" ht="26">
      <c r="A116" s="67">
        <v>109</v>
      </c>
      <c r="B116" s="200" t="s">
        <v>86</v>
      </c>
      <c r="C116" s="204" t="s">
        <v>87</v>
      </c>
      <c r="D116" s="204" t="s">
        <v>349</v>
      </c>
      <c r="E116" s="268" t="s">
        <v>350</v>
      </c>
      <c r="F116" s="62" t="s">
        <v>90</v>
      </c>
      <c r="G116" s="204" t="s">
        <v>91</v>
      </c>
      <c r="H116" s="227" t="s">
        <v>306</v>
      </c>
      <c r="I116" s="227" t="s">
        <v>306</v>
      </c>
      <c r="J116" s="230" t="s">
        <v>93</v>
      </c>
      <c r="K116" s="61" t="s">
        <v>163</v>
      </c>
      <c r="L116" s="62" t="s">
        <v>143</v>
      </c>
      <c r="M116" s="63">
        <f>IFERROR(VLOOKUP(L116,'Listas Activos'!$B$24:$C$28,2,0),0)</f>
        <v>1</v>
      </c>
      <c r="N116" s="62" t="s">
        <v>126</v>
      </c>
      <c r="O116" s="63">
        <f>IFERROR(VLOOKUP(N116,'Listas Activos'!$B$31:$C$35,2,0),0)</f>
        <v>1</v>
      </c>
      <c r="P116" s="62" t="s">
        <v>126</v>
      </c>
      <c r="Q116" s="63">
        <f>IFERROR(VLOOKUP(P116,'Listas Activos'!$B$38:$C$42,2,0),0)</f>
        <v>1</v>
      </c>
      <c r="R116" s="63">
        <f t="shared" si="15"/>
        <v>1</v>
      </c>
      <c r="S116" s="93" t="str">
        <f>IFERROR(VLOOKUP(R116,'Listas Activos'!$B$4:$C$7,2,0),"-")</f>
        <v>Bajo</v>
      </c>
      <c r="T116" s="66"/>
      <c r="U116" s="64" t="s">
        <v>116</v>
      </c>
      <c r="V116" s="137"/>
      <c r="W116" s="137"/>
      <c r="X116" s="137"/>
      <c r="Y116" s="137"/>
      <c r="Z116" s="64"/>
      <c r="AA116" s="137"/>
      <c r="AB116" s="137"/>
      <c r="AC116" s="137"/>
      <c r="AD116" s="138"/>
      <c r="AE116" s="137"/>
      <c r="AF116" s="124"/>
      <c r="AG116" s="137"/>
      <c r="AH116" s="139"/>
      <c r="AI116" s="94"/>
      <c r="AJ116" s="95"/>
      <c r="AK116" s="95"/>
      <c r="AL116" s="96"/>
      <c r="AM116" s="64"/>
      <c r="AN116" s="138"/>
      <c r="AO116" s="137"/>
      <c r="AP116" s="137"/>
      <c r="AQ116" s="139"/>
    </row>
    <row r="117" spans="1:43" ht="26">
      <c r="A117" s="67">
        <v>110</v>
      </c>
      <c r="B117" s="200" t="s">
        <v>86</v>
      </c>
      <c r="C117" s="204" t="s">
        <v>87</v>
      </c>
      <c r="D117" s="204" t="s">
        <v>351</v>
      </c>
      <c r="E117" s="268" t="s">
        <v>352</v>
      </c>
      <c r="F117" s="62" t="s">
        <v>90</v>
      </c>
      <c r="G117" s="204" t="s">
        <v>91</v>
      </c>
      <c r="H117" s="227" t="s">
        <v>306</v>
      </c>
      <c r="I117" s="227" t="s">
        <v>306</v>
      </c>
      <c r="J117" s="230" t="s">
        <v>93</v>
      </c>
      <c r="K117" s="61" t="s">
        <v>163</v>
      </c>
      <c r="L117" s="62" t="s">
        <v>125</v>
      </c>
      <c r="M117" s="63">
        <f>IFERROR(VLOOKUP(L117,'Listas Activos'!$B$24:$C$28,2,0),0)</f>
        <v>3</v>
      </c>
      <c r="N117" s="62" t="s">
        <v>96</v>
      </c>
      <c r="O117" s="63">
        <f>IFERROR(VLOOKUP(N117,'Listas Activos'!$B$31:$C$35,2,0),0)</f>
        <v>5</v>
      </c>
      <c r="P117" s="62" t="s">
        <v>96</v>
      </c>
      <c r="Q117" s="63">
        <f>IFERROR(VLOOKUP(P117,'Listas Activos'!$B$38:$C$42,2,0),0)</f>
        <v>5</v>
      </c>
      <c r="R117" s="63">
        <f t="shared" si="15"/>
        <v>5</v>
      </c>
      <c r="S117" s="93" t="str">
        <f>IFERROR(VLOOKUP(R117,'Listas Activos'!$B$4:$C$7,2,0),"-")</f>
        <v>Alto</v>
      </c>
      <c r="T117" s="66"/>
      <c r="U117" s="64" t="s">
        <v>116</v>
      </c>
      <c r="V117" s="137"/>
      <c r="W117" s="137"/>
      <c r="X117" s="137"/>
      <c r="Y117" s="137"/>
      <c r="Z117" s="64"/>
      <c r="AA117" s="137"/>
      <c r="AB117" s="137"/>
      <c r="AC117" s="137"/>
      <c r="AD117" s="138"/>
      <c r="AE117" s="137"/>
      <c r="AF117" s="124"/>
      <c r="AG117" s="137"/>
      <c r="AH117" s="139"/>
      <c r="AI117" s="94"/>
      <c r="AJ117" s="95"/>
      <c r="AK117" s="95"/>
      <c r="AL117" s="96"/>
      <c r="AM117" s="64"/>
      <c r="AN117" s="138"/>
      <c r="AO117" s="137"/>
      <c r="AP117" s="137"/>
      <c r="AQ117" s="139"/>
    </row>
    <row r="118" spans="1:43" ht="26">
      <c r="A118" s="67">
        <v>111</v>
      </c>
      <c r="B118" s="200" t="s">
        <v>86</v>
      </c>
      <c r="C118" s="204" t="s">
        <v>87</v>
      </c>
      <c r="D118" s="204" t="s">
        <v>353</v>
      </c>
      <c r="E118" s="268" t="s">
        <v>350</v>
      </c>
      <c r="F118" s="62" t="s">
        <v>90</v>
      </c>
      <c r="G118" s="204" t="s">
        <v>91</v>
      </c>
      <c r="H118" s="227" t="s">
        <v>306</v>
      </c>
      <c r="I118" s="227" t="s">
        <v>306</v>
      </c>
      <c r="J118" s="230" t="s">
        <v>93</v>
      </c>
      <c r="K118" s="61" t="s">
        <v>163</v>
      </c>
      <c r="L118" s="62" t="s">
        <v>143</v>
      </c>
      <c r="M118" s="63">
        <f>IFERROR(VLOOKUP(L118,'Listas Activos'!$B$24:$C$28,2,0),0)</f>
        <v>1</v>
      </c>
      <c r="N118" s="62" t="s">
        <v>126</v>
      </c>
      <c r="O118" s="63">
        <f>IFERROR(VLOOKUP(N118,'Listas Activos'!$B$31:$C$35,2,0),0)</f>
        <v>1</v>
      </c>
      <c r="P118" s="62" t="s">
        <v>126</v>
      </c>
      <c r="Q118" s="63">
        <f>IFERROR(VLOOKUP(P118,'Listas Activos'!$B$38:$C$42,2,0),0)</f>
        <v>1</v>
      </c>
      <c r="R118" s="63">
        <f t="shared" si="15"/>
        <v>1</v>
      </c>
      <c r="S118" s="93" t="str">
        <f>IFERROR(VLOOKUP(R118,'Listas Activos'!$B$4:$C$7,2,0),"-")</f>
        <v>Bajo</v>
      </c>
      <c r="T118" s="66"/>
      <c r="U118" s="64" t="s">
        <v>116</v>
      </c>
      <c r="V118" s="137"/>
      <c r="W118" s="137"/>
      <c r="X118" s="137"/>
      <c r="Y118" s="137"/>
      <c r="Z118" s="64"/>
      <c r="AA118" s="137"/>
      <c r="AB118" s="137"/>
      <c r="AC118" s="137"/>
      <c r="AD118" s="138"/>
      <c r="AE118" s="137"/>
      <c r="AF118" s="124"/>
      <c r="AG118" s="137"/>
      <c r="AH118" s="139"/>
      <c r="AI118" s="94"/>
      <c r="AJ118" s="95"/>
      <c r="AK118" s="95"/>
      <c r="AL118" s="96"/>
      <c r="AM118" s="64"/>
      <c r="AN118" s="138"/>
      <c r="AO118" s="137"/>
      <c r="AP118" s="137"/>
      <c r="AQ118" s="139"/>
    </row>
    <row r="119" spans="1:43" ht="26">
      <c r="A119" s="67">
        <v>112</v>
      </c>
      <c r="B119" s="200" t="s">
        <v>86</v>
      </c>
      <c r="C119" s="204" t="s">
        <v>87</v>
      </c>
      <c r="D119" s="204" t="s">
        <v>354</v>
      </c>
      <c r="E119" s="268" t="s">
        <v>146</v>
      </c>
      <c r="F119" s="62" t="s">
        <v>90</v>
      </c>
      <c r="G119" s="204" t="s">
        <v>91</v>
      </c>
      <c r="H119" s="227" t="s">
        <v>306</v>
      </c>
      <c r="I119" s="227" t="s">
        <v>306</v>
      </c>
      <c r="J119" s="230" t="s">
        <v>93</v>
      </c>
      <c r="K119" s="61" t="s">
        <v>163</v>
      </c>
      <c r="L119" s="62" t="s">
        <v>143</v>
      </c>
      <c r="M119" s="63">
        <f>IFERROR(VLOOKUP(L119,'Listas Activos'!$B$24:$C$28,2,0),0)</f>
        <v>1</v>
      </c>
      <c r="N119" s="62" t="s">
        <v>96</v>
      </c>
      <c r="O119" s="63">
        <f>IFERROR(VLOOKUP(N119,'Listas Activos'!$B$31:$C$35,2,0),0)</f>
        <v>5</v>
      </c>
      <c r="P119" s="62" t="s">
        <v>96</v>
      </c>
      <c r="Q119" s="63">
        <f>IFERROR(VLOOKUP(P119,'Listas Activos'!$B$38:$C$42,2,0),0)</f>
        <v>5</v>
      </c>
      <c r="R119" s="63">
        <f t="shared" si="15"/>
        <v>5</v>
      </c>
      <c r="S119" s="93" t="str">
        <f>IFERROR(VLOOKUP(R119,'Listas Activos'!$B$4:$C$7,2,0),"-")</f>
        <v>Alto</v>
      </c>
      <c r="T119" s="66"/>
      <c r="U119" s="64" t="s">
        <v>116</v>
      </c>
      <c r="V119" s="137"/>
      <c r="W119" s="137"/>
      <c r="X119" s="137"/>
      <c r="Y119" s="137"/>
      <c r="Z119" s="64"/>
      <c r="AA119" s="137"/>
      <c r="AB119" s="137"/>
      <c r="AC119" s="137"/>
      <c r="AD119" s="138"/>
      <c r="AE119" s="137"/>
      <c r="AF119" s="124"/>
      <c r="AG119" s="137"/>
      <c r="AH119" s="139"/>
      <c r="AI119" s="94"/>
      <c r="AJ119" s="95"/>
      <c r="AK119" s="95"/>
      <c r="AL119" s="96"/>
      <c r="AM119" s="64"/>
      <c r="AN119" s="138"/>
      <c r="AO119" s="137"/>
      <c r="AP119" s="137"/>
      <c r="AQ119" s="139"/>
    </row>
    <row r="120" spans="1:43" ht="26">
      <c r="A120" s="67">
        <v>113</v>
      </c>
      <c r="B120" s="200" t="s">
        <v>86</v>
      </c>
      <c r="C120" s="204" t="s">
        <v>87</v>
      </c>
      <c r="D120" s="204" t="s">
        <v>355</v>
      </c>
      <c r="E120" s="268" t="s">
        <v>146</v>
      </c>
      <c r="F120" s="62" t="s">
        <v>90</v>
      </c>
      <c r="G120" s="204" t="s">
        <v>91</v>
      </c>
      <c r="H120" s="227" t="s">
        <v>306</v>
      </c>
      <c r="I120" s="227" t="s">
        <v>306</v>
      </c>
      <c r="J120" s="230" t="s">
        <v>93</v>
      </c>
      <c r="K120" s="61" t="s">
        <v>163</v>
      </c>
      <c r="L120" s="62" t="s">
        <v>143</v>
      </c>
      <c r="M120" s="63">
        <f>IFERROR(VLOOKUP(L120,'Listas Activos'!$B$24:$C$28,2,0),0)</f>
        <v>1</v>
      </c>
      <c r="N120" s="62" t="s">
        <v>96</v>
      </c>
      <c r="O120" s="63">
        <f>IFERROR(VLOOKUP(N120,'Listas Activos'!$B$31:$C$35,2,0),0)</f>
        <v>5</v>
      </c>
      <c r="P120" s="62" t="s">
        <v>96</v>
      </c>
      <c r="Q120" s="63">
        <f>IFERROR(VLOOKUP(P120,'Listas Activos'!$B$38:$C$42,2,0),0)</f>
        <v>5</v>
      </c>
      <c r="R120" s="63">
        <f t="shared" si="15"/>
        <v>5</v>
      </c>
      <c r="S120" s="93" t="str">
        <f>IFERROR(VLOOKUP(R120,'Listas Activos'!$B$4:$C$7,2,0),"-")</f>
        <v>Alto</v>
      </c>
      <c r="T120" s="66"/>
      <c r="U120" s="64" t="s">
        <v>116</v>
      </c>
      <c r="V120" s="137"/>
      <c r="W120" s="137"/>
      <c r="X120" s="137"/>
      <c r="Y120" s="137"/>
      <c r="Z120" s="64"/>
      <c r="AA120" s="137"/>
      <c r="AB120" s="137"/>
      <c r="AC120" s="137"/>
      <c r="AD120" s="138"/>
      <c r="AE120" s="137"/>
      <c r="AF120" s="124"/>
      <c r="AG120" s="137"/>
      <c r="AH120" s="139"/>
      <c r="AI120" s="94"/>
      <c r="AJ120" s="95"/>
      <c r="AK120" s="95"/>
      <c r="AL120" s="96"/>
      <c r="AM120" s="64"/>
      <c r="AN120" s="138"/>
      <c r="AO120" s="137"/>
      <c r="AP120" s="137"/>
      <c r="AQ120" s="139"/>
    </row>
    <row r="121" spans="1:43" ht="26">
      <c r="A121" s="67">
        <v>114</v>
      </c>
      <c r="B121" s="200" t="s">
        <v>86</v>
      </c>
      <c r="C121" s="204" t="s">
        <v>87</v>
      </c>
      <c r="D121" s="204" t="s">
        <v>356</v>
      </c>
      <c r="E121" s="268" t="s">
        <v>357</v>
      </c>
      <c r="F121" s="62" t="s">
        <v>90</v>
      </c>
      <c r="G121" s="204" t="s">
        <v>91</v>
      </c>
      <c r="H121" s="227" t="s">
        <v>306</v>
      </c>
      <c r="I121" s="227" t="s">
        <v>306</v>
      </c>
      <c r="J121" s="230" t="s">
        <v>93</v>
      </c>
      <c r="K121" s="61" t="s">
        <v>163</v>
      </c>
      <c r="L121" s="62" t="s">
        <v>143</v>
      </c>
      <c r="M121" s="63">
        <f>IFERROR(VLOOKUP(L121,'Listas Activos'!$B$24:$C$28,2,0),0)</f>
        <v>1</v>
      </c>
      <c r="N121" s="62" t="s">
        <v>96</v>
      </c>
      <c r="O121" s="63">
        <f>IFERROR(VLOOKUP(N121,'Listas Activos'!$B$31:$C$35,2,0),0)</f>
        <v>5</v>
      </c>
      <c r="P121" s="62" t="s">
        <v>96</v>
      </c>
      <c r="Q121" s="63">
        <f>IFERROR(VLOOKUP(P121,'Listas Activos'!$B$38:$C$42,2,0),0)</f>
        <v>5</v>
      </c>
      <c r="R121" s="63">
        <f t="shared" si="15"/>
        <v>5</v>
      </c>
      <c r="S121" s="93" t="str">
        <f>IFERROR(VLOOKUP(R121,'Listas Activos'!$B$4:$C$7,2,0),"-")</f>
        <v>Alto</v>
      </c>
      <c r="T121" s="66"/>
      <c r="U121" s="64" t="s">
        <v>116</v>
      </c>
      <c r="V121" s="137"/>
      <c r="W121" s="137"/>
      <c r="X121" s="137"/>
      <c r="Y121" s="137"/>
      <c r="Z121" s="64"/>
      <c r="AA121" s="137"/>
      <c r="AB121" s="137"/>
      <c r="AC121" s="137"/>
      <c r="AD121" s="138"/>
      <c r="AE121" s="137"/>
      <c r="AF121" s="124"/>
      <c r="AG121" s="137"/>
      <c r="AH121" s="139"/>
      <c r="AI121" s="94"/>
      <c r="AJ121" s="95"/>
      <c r="AK121" s="95"/>
      <c r="AL121" s="96"/>
      <c r="AM121" s="64"/>
      <c r="AN121" s="138"/>
      <c r="AO121" s="137"/>
      <c r="AP121" s="137"/>
      <c r="AQ121" s="139"/>
    </row>
    <row r="122" spans="1:43" ht="26">
      <c r="A122" s="67">
        <v>115</v>
      </c>
      <c r="B122" s="200" t="s">
        <v>86</v>
      </c>
      <c r="C122" s="204" t="s">
        <v>87</v>
      </c>
      <c r="D122" s="204" t="s">
        <v>358</v>
      </c>
      <c r="E122" s="268" t="s">
        <v>359</v>
      </c>
      <c r="F122" s="62" t="s">
        <v>90</v>
      </c>
      <c r="G122" s="204" t="s">
        <v>91</v>
      </c>
      <c r="H122" s="227" t="s">
        <v>306</v>
      </c>
      <c r="I122" s="227" t="s">
        <v>306</v>
      </c>
      <c r="J122" s="230" t="s">
        <v>93</v>
      </c>
      <c r="K122" s="61" t="s">
        <v>163</v>
      </c>
      <c r="L122" s="62" t="s">
        <v>125</v>
      </c>
      <c r="M122" s="63">
        <f>IFERROR(VLOOKUP(L122,'Listas Activos'!$B$24:$C$28,2,0),0)</f>
        <v>3</v>
      </c>
      <c r="N122" s="62" t="s">
        <v>96</v>
      </c>
      <c r="O122" s="63">
        <f>IFERROR(VLOOKUP(N122,'Listas Activos'!$B$31:$C$35,2,0),0)</f>
        <v>5</v>
      </c>
      <c r="P122" s="62" t="s">
        <v>96</v>
      </c>
      <c r="Q122" s="63">
        <f>IFERROR(VLOOKUP(P122,'Listas Activos'!$B$38:$C$42,2,0),0)</f>
        <v>5</v>
      </c>
      <c r="R122" s="63">
        <f t="shared" si="15"/>
        <v>5</v>
      </c>
      <c r="S122" s="93" t="str">
        <f>IFERROR(VLOOKUP(R122,'Listas Activos'!$B$4:$C$7,2,0),"-")</f>
        <v>Alto</v>
      </c>
      <c r="T122" s="66"/>
      <c r="U122" s="64" t="s">
        <v>116</v>
      </c>
      <c r="V122" s="137"/>
      <c r="W122" s="137"/>
      <c r="X122" s="137"/>
      <c r="Y122" s="137"/>
      <c r="Z122" s="64"/>
      <c r="AA122" s="137"/>
      <c r="AB122" s="137"/>
      <c r="AC122" s="137"/>
      <c r="AD122" s="138"/>
      <c r="AE122" s="137"/>
      <c r="AF122" s="124"/>
      <c r="AG122" s="137"/>
      <c r="AH122" s="139"/>
      <c r="AI122" s="94"/>
      <c r="AJ122" s="95"/>
      <c r="AK122" s="95"/>
      <c r="AL122" s="96"/>
      <c r="AM122" s="64"/>
      <c r="AN122" s="138"/>
      <c r="AO122" s="137"/>
      <c r="AP122" s="137"/>
      <c r="AQ122" s="139"/>
    </row>
    <row r="123" spans="1:43" ht="26">
      <c r="A123" s="67">
        <v>116</v>
      </c>
      <c r="B123" s="200" t="s">
        <v>86</v>
      </c>
      <c r="C123" s="204" t="s">
        <v>87</v>
      </c>
      <c r="D123" s="204" t="s">
        <v>360</v>
      </c>
      <c r="E123" s="268" t="s">
        <v>361</v>
      </c>
      <c r="F123" s="62" t="s">
        <v>90</v>
      </c>
      <c r="G123" s="204" t="s">
        <v>91</v>
      </c>
      <c r="H123" s="227" t="s">
        <v>306</v>
      </c>
      <c r="I123" s="227" t="s">
        <v>306</v>
      </c>
      <c r="J123" s="230" t="s">
        <v>93</v>
      </c>
      <c r="K123" s="61" t="s">
        <v>163</v>
      </c>
      <c r="L123" s="62" t="s">
        <v>125</v>
      </c>
      <c r="M123" s="63">
        <f>IFERROR(VLOOKUP(L123,'Listas Activos'!$B$24:$C$28,2,0),0)</f>
        <v>3</v>
      </c>
      <c r="N123" s="62" t="s">
        <v>96</v>
      </c>
      <c r="O123" s="63">
        <f>IFERROR(VLOOKUP(N123,'Listas Activos'!$B$31:$C$35,2,0),0)</f>
        <v>5</v>
      </c>
      <c r="P123" s="62" t="s">
        <v>96</v>
      </c>
      <c r="Q123" s="63">
        <f>IFERROR(VLOOKUP(P123,'Listas Activos'!$B$38:$C$42,2,0),0)</f>
        <v>5</v>
      </c>
      <c r="R123" s="63">
        <f t="shared" si="15"/>
        <v>5</v>
      </c>
      <c r="S123" s="93" t="str">
        <f>IFERROR(VLOOKUP(R123,'Listas Activos'!$B$4:$C$7,2,0),"-")</f>
        <v>Alto</v>
      </c>
      <c r="T123" s="66"/>
      <c r="U123" s="64" t="s">
        <v>116</v>
      </c>
      <c r="V123" s="137"/>
      <c r="W123" s="137"/>
      <c r="X123" s="137"/>
      <c r="Y123" s="137"/>
      <c r="Z123" s="64"/>
      <c r="AA123" s="137"/>
      <c r="AB123" s="137"/>
      <c r="AC123" s="137"/>
      <c r="AD123" s="138"/>
      <c r="AE123" s="137"/>
      <c r="AF123" s="124"/>
      <c r="AG123" s="137"/>
      <c r="AH123" s="139"/>
      <c r="AI123" s="94"/>
      <c r="AJ123" s="95"/>
      <c r="AK123" s="95"/>
      <c r="AL123" s="96"/>
      <c r="AM123" s="64"/>
      <c r="AN123" s="138"/>
      <c r="AO123" s="137"/>
      <c r="AP123" s="137"/>
      <c r="AQ123" s="139"/>
    </row>
    <row r="124" spans="1:43" ht="26">
      <c r="A124" s="67">
        <v>117</v>
      </c>
      <c r="B124" s="200" t="s">
        <v>86</v>
      </c>
      <c r="C124" s="204" t="s">
        <v>87</v>
      </c>
      <c r="D124" s="204" t="s">
        <v>362</v>
      </c>
      <c r="E124" s="268" t="s">
        <v>363</v>
      </c>
      <c r="F124" s="62" t="s">
        <v>90</v>
      </c>
      <c r="G124" s="204" t="s">
        <v>91</v>
      </c>
      <c r="H124" s="227" t="s">
        <v>306</v>
      </c>
      <c r="I124" s="227" t="s">
        <v>306</v>
      </c>
      <c r="J124" s="230" t="s">
        <v>93</v>
      </c>
      <c r="K124" s="61" t="s">
        <v>163</v>
      </c>
      <c r="L124" s="62" t="s">
        <v>95</v>
      </c>
      <c r="M124" s="63">
        <f>IFERROR(VLOOKUP(L124,'Listas Activos'!$B$24:$C$28,2,0),0)</f>
        <v>5</v>
      </c>
      <c r="N124" s="62" t="s">
        <v>96</v>
      </c>
      <c r="O124" s="63">
        <f>IFERROR(VLOOKUP(N124,'Listas Activos'!$B$31:$C$35,2,0),0)</f>
        <v>5</v>
      </c>
      <c r="P124" s="62" t="s">
        <v>96</v>
      </c>
      <c r="Q124" s="63">
        <f>IFERROR(VLOOKUP(P124,'Listas Activos'!$B$38:$C$42,2,0),0)</f>
        <v>5</v>
      </c>
      <c r="R124" s="63">
        <f t="shared" si="15"/>
        <v>5</v>
      </c>
      <c r="S124" s="93" t="str">
        <f>IFERROR(VLOOKUP(R124,'Listas Activos'!$B$4:$C$7,2,0),"-")</f>
        <v>Alto</v>
      </c>
      <c r="T124" s="66"/>
      <c r="U124" s="64" t="s">
        <v>116</v>
      </c>
      <c r="V124" s="137"/>
      <c r="W124" s="137"/>
      <c r="X124" s="137"/>
      <c r="Y124" s="137"/>
      <c r="Z124" s="64"/>
      <c r="AA124" s="137"/>
      <c r="AB124" s="137"/>
      <c r="AC124" s="137"/>
      <c r="AD124" s="138"/>
      <c r="AE124" s="137"/>
      <c r="AF124" s="124"/>
      <c r="AG124" s="137"/>
      <c r="AH124" s="139"/>
      <c r="AI124" s="94"/>
      <c r="AJ124" s="95"/>
      <c r="AK124" s="95"/>
      <c r="AL124" s="96"/>
      <c r="AM124" s="64"/>
      <c r="AN124" s="138"/>
      <c r="AO124" s="137"/>
      <c r="AP124" s="137"/>
      <c r="AQ124" s="139"/>
    </row>
    <row r="125" spans="1:43" ht="26">
      <c r="A125" s="67">
        <v>118</v>
      </c>
      <c r="B125" s="200" t="s">
        <v>86</v>
      </c>
      <c r="C125" s="204" t="s">
        <v>87</v>
      </c>
      <c r="D125" s="204" t="s">
        <v>364</v>
      </c>
      <c r="E125" s="268" t="s">
        <v>365</v>
      </c>
      <c r="F125" s="62" t="s">
        <v>90</v>
      </c>
      <c r="G125" s="204" t="s">
        <v>91</v>
      </c>
      <c r="H125" s="227" t="s">
        <v>306</v>
      </c>
      <c r="I125" s="227" t="s">
        <v>306</v>
      </c>
      <c r="J125" s="230" t="s">
        <v>93</v>
      </c>
      <c r="K125" s="61" t="s">
        <v>163</v>
      </c>
      <c r="L125" s="62" t="s">
        <v>125</v>
      </c>
      <c r="M125" s="63">
        <f>IFERROR(VLOOKUP(L125,'Listas Activos'!$B$24:$C$28,2,0),0)</f>
        <v>3</v>
      </c>
      <c r="N125" s="62" t="s">
        <v>96</v>
      </c>
      <c r="O125" s="63">
        <f>IFERROR(VLOOKUP(N125,'Listas Activos'!$B$31:$C$35,2,0),0)</f>
        <v>5</v>
      </c>
      <c r="P125" s="62" t="s">
        <v>126</v>
      </c>
      <c r="Q125" s="63">
        <f>IFERROR(VLOOKUP(P125,'Listas Activos'!$B$38:$C$42,2,0),0)</f>
        <v>1</v>
      </c>
      <c r="R125" s="63">
        <f t="shared" si="15"/>
        <v>3</v>
      </c>
      <c r="S125" s="93" t="str">
        <f>IFERROR(VLOOKUP(R125,'Listas Activos'!$B$4:$C$7,2,0),"-")</f>
        <v>Medio</v>
      </c>
      <c r="T125" s="66"/>
      <c r="U125" s="64" t="s">
        <v>116</v>
      </c>
      <c r="V125" s="137"/>
      <c r="W125" s="137"/>
      <c r="X125" s="137"/>
      <c r="Y125" s="137"/>
      <c r="Z125" s="64"/>
      <c r="AA125" s="137"/>
      <c r="AB125" s="137"/>
      <c r="AC125" s="137"/>
      <c r="AD125" s="138"/>
      <c r="AE125" s="137"/>
      <c r="AF125" s="124"/>
      <c r="AG125" s="137"/>
      <c r="AH125" s="139"/>
      <c r="AI125" s="94"/>
      <c r="AJ125" s="95"/>
      <c r="AK125" s="95"/>
      <c r="AL125" s="96"/>
      <c r="AM125" s="64"/>
      <c r="AN125" s="138"/>
      <c r="AO125" s="137"/>
      <c r="AP125" s="137"/>
      <c r="AQ125" s="139"/>
    </row>
    <row r="126" spans="1:43" ht="26">
      <c r="A126" s="67">
        <v>119</v>
      </c>
      <c r="B126" s="200" t="s">
        <v>86</v>
      </c>
      <c r="C126" s="204" t="s">
        <v>87</v>
      </c>
      <c r="D126" s="204" t="s">
        <v>366</v>
      </c>
      <c r="E126" s="268" t="s">
        <v>367</v>
      </c>
      <c r="F126" s="62" t="s">
        <v>90</v>
      </c>
      <c r="G126" s="204" t="s">
        <v>91</v>
      </c>
      <c r="H126" s="227" t="s">
        <v>306</v>
      </c>
      <c r="I126" s="227" t="s">
        <v>306</v>
      </c>
      <c r="J126" s="230" t="s">
        <v>93</v>
      </c>
      <c r="K126" s="61" t="s">
        <v>163</v>
      </c>
      <c r="L126" s="62" t="s">
        <v>125</v>
      </c>
      <c r="M126" s="63">
        <f>IFERROR(VLOOKUP(L126,'Listas Activos'!$B$24:$C$28,2,0),0)</f>
        <v>3</v>
      </c>
      <c r="N126" s="62" t="s">
        <v>96</v>
      </c>
      <c r="O126" s="63">
        <f>IFERROR(VLOOKUP(N126,'Listas Activos'!$B$31:$C$35,2,0),0)</f>
        <v>5</v>
      </c>
      <c r="P126" s="62" t="s">
        <v>96</v>
      </c>
      <c r="Q126" s="63">
        <f>IFERROR(VLOOKUP(P126,'Listas Activos'!$B$38:$C$42,2,0),0)</f>
        <v>5</v>
      </c>
      <c r="R126" s="63">
        <f t="shared" si="15"/>
        <v>5</v>
      </c>
      <c r="S126" s="93" t="str">
        <f>IFERROR(VLOOKUP(R126,'Listas Activos'!$B$4:$C$7,2,0),"-")</f>
        <v>Alto</v>
      </c>
      <c r="T126" s="66"/>
      <c r="U126" s="64" t="s">
        <v>116</v>
      </c>
      <c r="V126" s="137"/>
      <c r="W126" s="137"/>
      <c r="X126" s="137"/>
      <c r="Y126" s="137"/>
      <c r="Z126" s="64"/>
      <c r="AA126" s="137"/>
      <c r="AB126" s="137"/>
      <c r="AC126" s="137"/>
      <c r="AD126" s="138"/>
      <c r="AE126" s="137"/>
      <c r="AF126" s="124"/>
      <c r="AG126" s="137"/>
      <c r="AH126" s="139"/>
      <c r="AI126" s="94"/>
      <c r="AJ126" s="95"/>
      <c r="AK126" s="95"/>
      <c r="AL126" s="96"/>
      <c r="AM126" s="64"/>
      <c r="AN126" s="138"/>
      <c r="AO126" s="137"/>
      <c r="AP126" s="137"/>
      <c r="AQ126" s="139"/>
    </row>
    <row r="127" spans="1:43" ht="39">
      <c r="A127" s="67">
        <v>120</v>
      </c>
      <c r="B127" s="200" t="s">
        <v>86</v>
      </c>
      <c r="C127" s="204" t="s">
        <v>87</v>
      </c>
      <c r="D127" s="204" t="s">
        <v>368</v>
      </c>
      <c r="E127" s="268" t="s">
        <v>369</v>
      </c>
      <c r="F127" s="62" t="s">
        <v>90</v>
      </c>
      <c r="G127" s="204" t="s">
        <v>91</v>
      </c>
      <c r="H127" s="227" t="s">
        <v>306</v>
      </c>
      <c r="I127" s="227" t="s">
        <v>306</v>
      </c>
      <c r="J127" s="230" t="s">
        <v>93</v>
      </c>
      <c r="K127" s="61" t="s">
        <v>163</v>
      </c>
      <c r="L127" s="62" t="s">
        <v>143</v>
      </c>
      <c r="M127" s="63">
        <f>IFERROR(VLOOKUP(L127,'Listas Activos'!$B$24:$C$28,2,0),0)</f>
        <v>1</v>
      </c>
      <c r="N127" s="62" t="s">
        <v>126</v>
      </c>
      <c r="O127" s="63">
        <f>IFERROR(VLOOKUP(N127,'Listas Activos'!$B$31:$C$35,2,0),0)</f>
        <v>1</v>
      </c>
      <c r="P127" s="62" t="s">
        <v>115</v>
      </c>
      <c r="Q127" s="63">
        <f>IFERROR(VLOOKUP(P127,'Listas Activos'!$B$38:$C$42,2,0),0)</f>
        <v>3</v>
      </c>
      <c r="R127" s="63">
        <f t="shared" si="15"/>
        <v>3</v>
      </c>
      <c r="S127" s="93" t="str">
        <f>IFERROR(VLOOKUP(R127,'Listas Activos'!$B$4:$C$7,2,0),"-")</f>
        <v>Medio</v>
      </c>
      <c r="T127" s="66"/>
      <c r="U127" s="64" t="s">
        <v>116</v>
      </c>
      <c r="V127" s="137"/>
      <c r="W127" s="137"/>
      <c r="X127" s="137"/>
      <c r="Y127" s="137"/>
      <c r="Z127" s="64"/>
      <c r="AA127" s="137"/>
      <c r="AB127" s="137"/>
      <c r="AC127" s="137"/>
      <c r="AD127" s="138"/>
      <c r="AE127" s="137"/>
      <c r="AF127" s="124"/>
      <c r="AG127" s="137"/>
      <c r="AH127" s="139"/>
      <c r="AI127" s="94"/>
      <c r="AJ127" s="95"/>
      <c r="AK127" s="95"/>
      <c r="AL127" s="96"/>
      <c r="AM127" s="64"/>
      <c r="AN127" s="138"/>
      <c r="AO127" s="137"/>
      <c r="AP127" s="137"/>
      <c r="AQ127" s="139"/>
    </row>
    <row r="128" spans="1:43" ht="26">
      <c r="A128" s="67">
        <v>121</v>
      </c>
      <c r="B128" s="200" t="s">
        <v>86</v>
      </c>
      <c r="C128" s="204" t="s">
        <v>87</v>
      </c>
      <c r="D128" s="204" t="s">
        <v>370</v>
      </c>
      <c r="E128" s="268" t="s">
        <v>371</v>
      </c>
      <c r="F128" s="62" t="s">
        <v>90</v>
      </c>
      <c r="G128" s="204" t="s">
        <v>91</v>
      </c>
      <c r="H128" s="227" t="s">
        <v>306</v>
      </c>
      <c r="I128" s="227" t="s">
        <v>306</v>
      </c>
      <c r="J128" s="230" t="s">
        <v>93</v>
      </c>
      <c r="K128" s="61" t="s">
        <v>163</v>
      </c>
      <c r="L128" s="62" t="s">
        <v>125</v>
      </c>
      <c r="M128" s="63">
        <f>IFERROR(VLOOKUP(L128,'Listas Activos'!$B$24:$C$28,2,0),0)</f>
        <v>3</v>
      </c>
      <c r="N128" s="62" t="s">
        <v>96</v>
      </c>
      <c r="O128" s="63">
        <f>IFERROR(VLOOKUP(N128,'Listas Activos'!$B$31:$C$35,2,0),0)</f>
        <v>5</v>
      </c>
      <c r="P128" s="62" t="s">
        <v>96</v>
      </c>
      <c r="Q128" s="63">
        <f>IFERROR(VLOOKUP(P128,'Listas Activos'!$B$38:$C$42,2,0),0)</f>
        <v>5</v>
      </c>
      <c r="R128" s="63">
        <f t="shared" si="15"/>
        <v>5</v>
      </c>
      <c r="S128" s="93" t="str">
        <f>IFERROR(VLOOKUP(R128,'Listas Activos'!$B$4:$C$7,2,0),"-")</f>
        <v>Alto</v>
      </c>
      <c r="T128" s="66"/>
      <c r="U128" s="64" t="s">
        <v>116</v>
      </c>
      <c r="V128" s="137"/>
      <c r="W128" s="137"/>
      <c r="X128" s="137"/>
      <c r="Y128" s="137"/>
      <c r="Z128" s="64"/>
      <c r="AA128" s="137"/>
      <c r="AB128" s="137"/>
      <c r="AC128" s="137"/>
      <c r="AD128" s="138"/>
      <c r="AE128" s="137"/>
      <c r="AF128" s="124"/>
      <c r="AG128" s="137"/>
      <c r="AH128" s="139"/>
      <c r="AI128" s="94"/>
      <c r="AJ128" s="95"/>
      <c r="AK128" s="95"/>
      <c r="AL128" s="96"/>
      <c r="AM128" s="64"/>
      <c r="AN128" s="138"/>
      <c r="AO128" s="137"/>
      <c r="AP128" s="137"/>
      <c r="AQ128" s="139"/>
    </row>
    <row r="129" spans="1:43" ht="26">
      <c r="A129" s="67">
        <v>122</v>
      </c>
      <c r="B129" s="200" t="s">
        <v>86</v>
      </c>
      <c r="C129" s="204" t="s">
        <v>87</v>
      </c>
      <c r="D129" s="204" t="s">
        <v>372</v>
      </c>
      <c r="E129" s="268" t="s">
        <v>371</v>
      </c>
      <c r="F129" s="62" t="s">
        <v>90</v>
      </c>
      <c r="G129" s="204" t="s">
        <v>91</v>
      </c>
      <c r="H129" s="227" t="s">
        <v>306</v>
      </c>
      <c r="I129" s="227" t="s">
        <v>306</v>
      </c>
      <c r="J129" s="230" t="s">
        <v>93</v>
      </c>
      <c r="K129" s="61" t="s">
        <v>163</v>
      </c>
      <c r="L129" s="62" t="s">
        <v>125</v>
      </c>
      <c r="M129" s="63">
        <f>IFERROR(VLOOKUP(L129,'Listas Activos'!$B$24:$C$28,2,0),0)</f>
        <v>3</v>
      </c>
      <c r="N129" s="62" t="s">
        <v>96</v>
      </c>
      <c r="O129" s="63">
        <f>IFERROR(VLOOKUP(N129,'Listas Activos'!$B$31:$C$35,2,0),0)</f>
        <v>5</v>
      </c>
      <c r="P129" s="62" t="s">
        <v>96</v>
      </c>
      <c r="Q129" s="63">
        <f>IFERROR(VLOOKUP(P129,'Listas Activos'!$B$38:$C$42,2,0),0)</f>
        <v>5</v>
      </c>
      <c r="R129" s="63">
        <f t="shared" si="15"/>
        <v>5</v>
      </c>
      <c r="S129" s="93" t="str">
        <f>IFERROR(VLOOKUP(R129,'Listas Activos'!$B$4:$C$7,2,0),"-")</f>
        <v>Alto</v>
      </c>
      <c r="T129" s="66"/>
      <c r="U129" s="64" t="s">
        <v>116</v>
      </c>
      <c r="V129" s="137"/>
      <c r="W129" s="137"/>
      <c r="X129" s="137"/>
      <c r="Y129" s="137"/>
      <c r="Z129" s="64"/>
      <c r="AA129" s="137"/>
      <c r="AB129" s="137"/>
      <c r="AC129" s="137"/>
      <c r="AD129" s="138"/>
      <c r="AE129" s="137"/>
      <c r="AF129" s="124"/>
      <c r="AG129" s="137"/>
      <c r="AH129" s="139"/>
      <c r="AI129" s="94"/>
      <c r="AJ129" s="95"/>
      <c r="AK129" s="95"/>
      <c r="AL129" s="96"/>
      <c r="AM129" s="64"/>
      <c r="AN129" s="138"/>
      <c r="AO129" s="137"/>
      <c r="AP129" s="137"/>
      <c r="AQ129" s="139"/>
    </row>
    <row r="130" spans="1:43" ht="26">
      <c r="A130" s="67">
        <v>123</v>
      </c>
      <c r="B130" s="200" t="s">
        <v>86</v>
      </c>
      <c r="C130" s="204" t="s">
        <v>87</v>
      </c>
      <c r="D130" s="204" t="s">
        <v>373</v>
      </c>
      <c r="E130" s="268" t="s">
        <v>374</v>
      </c>
      <c r="F130" s="62" t="s">
        <v>90</v>
      </c>
      <c r="G130" s="204" t="s">
        <v>91</v>
      </c>
      <c r="H130" s="227" t="s">
        <v>306</v>
      </c>
      <c r="I130" s="227" t="s">
        <v>306</v>
      </c>
      <c r="J130" s="230" t="s">
        <v>93</v>
      </c>
      <c r="K130" s="61" t="s">
        <v>163</v>
      </c>
      <c r="L130" s="62" t="s">
        <v>125</v>
      </c>
      <c r="M130" s="63">
        <f>IFERROR(VLOOKUP(L130,'Listas Activos'!$B$24:$C$28,2,0),0)</f>
        <v>3</v>
      </c>
      <c r="N130" s="62" t="s">
        <v>96</v>
      </c>
      <c r="O130" s="63">
        <f>IFERROR(VLOOKUP(N130,'Listas Activos'!$B$31:$C$35,2,0),0)</f>
        <v>5</v>
      </c>
      <c r="P130" s="62" t="s">
        <v>96</v>
      </c>
      <c r="Q130" s="63">
        <f>IFERROR(VLOOKUP(P130,'Listas Activos'!$B$38:$C$42,2,0),0)</f>
        <v>5</v>
      </c>
      <c r="R130" s="63">
        <f t="shared" si="15"/>
        <v>5</v>
      </c>
      <c r="S130" s="93" t="str">
        <f>IFERROR(VLOOKUP(R130,'Listas Activos'!$B$4:$C$7,2,0),"-")</f>
        <v>Alto</v>
      </c>
      <c r="T130" s="66"/>
      <c r="U130" s="64" t="s">
        <v>116</v>
      </c>
      <c r="V130" s="137"/>
      <c r="W130" s="137"/>
      <c r="X130" s="137"/>
      <c r="Y130" s="137"/>
      <c r="Z130" s="64"/>
      <c r="AA130" s="137"/>
      <c r="AB130" s="137"/>
      <c r="AC130" s="137"/>
      <c r="AD130" s="138"/>
      <c r="AE130" s="137"/>
      <c r="AF130" s="124"/>
      <c r="AG130" s="137"/>
      <c r="AH130" s="139"/>
      <c r="AI130" s="94"/>
      <c r="AJ130" s="95"/>
      <c r="AK130" s="95"/>
      <c r="AL130" s="96"/>
      <c r="AM130" s="64"/>
      <c r="AN130" s="138"/>
      <c r="AO130" s="137"/>
      <c r="AP130" s="137"/>
      <c r="AQ130" s="139"/>
    </row>
    <row r="131" spans="1:43" ht="26">
      <c r="A131" s="67">
        <v>124</v>
      </c>
      <c r="B131" s="200" t="s">
        <v>86</v>
      </c>
      <c r="C131" s="204" t="s">
        <v>87</v>
      </c>
      <c r="D131" s="204" t="s">
        <v>375</v>
      </c>
      <c r="E131" s="268" t="s">
        <v>376</v>
      </c>
      <c r="F131" s="62" t="s">
        <v>90</v>
      </c>
      <c r="G131" s="204" t="s">
        <v>91</v>
      </c>
      <c r="H131" s="227" t="s">
        <v>306</v>
      </c>
      <c r="I131" s="227" t="s">
        <v>306</v>
      </c>
      <c r="J131" s="230" t="s">
        <v>93</v>
      </c>
      <c r="K131" s="61" t="s">
        <v>163</v>
      </c>
      <c r="L131" s="62" t="s">
        <v>125</v>
      </c>
      <c r="M131" s="63">
        <f>IFERROR(VLOOKUP(L131,'Listas Activos'!$B$24:$C$28,2,0),0)</f>
        <v>3</v>
      </c>
      <c r="N131" s="62" t="s">
        <v>96</v>
      </c>
      <c r="O131" s="63">
        <f>IFERROR(VLOOKUP(N131,'Listas Activos'!$B$31:$C$35,2,0),0)</f>
        <v>5</v>
      </c>
      <c r="P131" s="62" t="s">
        <v>96</v>
      </c>
      <c r="Q131" s="63">
        <f>IFERROR(VLOOKUP(P131,'Listas Activos'!$B$38:$C$42,2,0),0)</f>
        <v>5</v>
      </c>
      <c r="R131" s="63">
        <f t="shared" si="15"/>
        <v>5</v>
      </c>
      <c r="S131" s="93" t="str">
        <f>IFERROR(VLOOKUP(R131,'Listas Activos'!$B$4:$C$7,2,0),"-")</f>
        <v>Alto</v>
      </c>
      <c r="T131" s="66"/>
      <c r="U131" s="64" t="s">
        <v>116</v>
      </c>
      <c r="V131" s="137"/>
      <c r="W131" s="137"/>
      <c r="X131" s="137"/>
      <c r="Y131" s="137"/>
      <c r="Z131" s="64"/>
      <c r="AA131" s="137"/>
      <c r="AB131" s="137"/>
      <c r="AC131" s="137"/>
      <c r="AD131" s="138"/>
      <c r="AE131" s="137"/>
      <c r="AF131" s="124"/>
      <c r="AG131" s="137"/>
      <c r="AH131" s="139"/>
      <c r="AI131" s="94"/>
      <c r="AJ131" s="95"/>
      <c r="AK131" s="95"/>
      <c r="AL131" s="96"/>
      <c r="AM131" s="64"/>
      <c r="AN131" s="138"/>
      <c r="AO131" s="137"/>
      <c r="AP131" s="137"/>
      <c r="AQ131" s="139"/>
    </row>
    <row r="132" spans="1:43" ht="26">
      <c r="A132" s="67">
        <v>125</v>
      </c>
      <c r="B132" s="200" t="s">
        <v>86</v>
      </c>
      <c r="C132" s="204" t="s">
        <v>87</v>
      </c>
      <c r="D132" s="204" t="s">
        <v>377</v>
      </c>
      <c r="E132" s="268" t="s">
        <v>378</v>
      </c>
      <c r="F132" s="62" t="s">
        <v>90</v>
      </c>
      <c r="G132" s="204" t="s">
        <v>91</v>
      </c>
      <c r="H132" s="227" t="s">
        <v>306</v>
      </c>
      <c r="I132" s="227" t="s">
        <v>306</v>
      </c>
      <c r="J132" s="230" t="s">
        <v>93</v>
      </c>
      <c r="K132" s="61" t="s">
        <v>163</v>
      </c>
      <c r="L132" s="62" t="s">
        <v>125</v>
      </c>
      <c r="M132" s="63">
        <f>IFERROR(VLOOKUP(L132,'Listas Activos'!$B$24:$C$28,2,0),0)</f>
        <v>3</v>
      </c>
      <c r="N132" s="62" t="s">
        <v>96</v>
      </c>
      <c r="O132" s="63">
        <f>IFERROR(VLOOKUP(N132,'Listas Activos'!$B$31:$C$35,2,0),0)</f>
        <v>5</v>
      </c>
      <c r="P132" s="62" t="s">
        <v>96</v>
      </c>
      <c r="Q132" s="63">
        <f>IFERROR(VLOOKUP(P132,'Listas Activos'!$B$38:$C$42,2,0),0)</f>
        <v>5</v>
      </c>
      <c r="R132" s="63">
        <f t="shared" si="15"/>
        <v>5</v>
      </c>
      <c r="S132" s="93" t="str">
        <f>IFERROR(VLOOKUP(R132,'Listas Activos'!$B$4:$C$7,2,0),"-")</f>
        <v>Alto</v>
      </c>
      <c r="T132" s="66"/>
      <c r="U132" s="64" t="s">
        <v>116</v>
      </c>
      <c r="V132" s="137"/>
      <c r="W132" s="137"/>
      <c r="X132" s="137"/>
      <c r="Y132" s="137"/>
      <c r="Z132" s="64"/>
      <c r="AA132" s="137"/>
      <c r="AB132" s="137"/>
      <c r="AC132" s="137"/>
      <c r="AD132" s="138"/>
      <c r="AE132" s="137"/>
      <c r="AF132" s="124"/>
      <c r="AG132" s="137"/>
      <c r="AH132" s="139"/>
      <c r="AI132" s="94"/>
      <c r="AJ132" s="95"/>
      <c r="AK132" s="95"/>
      <c r="AL132" s="96"/>
      <c r="AM132" s="64"/>
      <c r="AN132" s="138"/>
      <c r="AO132" s="137"/>
      <c r="AP132" s="137"/>
      <c r="AQ132" s="139"/>
    </row>
    <row r="133" spans="1:43" ht="26">
      <c r="A133" s="67">
        <v>126</v>
      </c>
      <c r="B133" s="200" t="s">
        <v>86</v>
      </c>
      <c r="C133" s="204" t="s">
        <v>87</v>
      </c>
      <c r="D133" s="204" t="s">
        <v>379</v>
      </c>
      <c r="E133" s="268" t="s">
        <v>380</v>
      </c>
      <c r="F133" s="62" t="s">
        <v>90</v>
      </c>
      <c r="G133" s="204" t="s">
        <v>91</v>
      </c>
      <c r="H133" s="227" t="s">
        <v>306</v>
      </c>
      <c r="I133" s="227" t="s">
        <v>306</v>
      </c>
      <c r="J133" s="230" t="s">
        <v>93</v>
      </c>
      <c r="K133" s="61" t="s">
        <v>163</v>
      </c>
      <c r="L133" s="62" t="s">
        <v>125</v>
      </c>
      <c r="M133" s="63">
        <f>IFERROR(VLOOKUP(L133,'Listas Activos'!$B$24:$C$28,2,0),0)</f>
        <v>3</v>
      </c>
      <c r="N133" s="62" t="s">
        <v>96</v>
      </c>
      <c r="O133" s="63">
        <f>IFERROR(VLOOKUP(N133,'Listas Activos'!$B$31:$C$35,2,0),0)</f>
        <v>5</v>
      </c>
      <c r="P133" s="62" t="s">
        <v>96</v>
      </c>
      <c r="Q133" s="63">
        <f>IFERROR(VLOOKUP(P133,'Listas Activos'!$B$38:$C$42,2,0),0)</f>
        <v>5</v>
      </c>
      <c r="R133" s="63">
        <f t="shared" si="15"/>
        <v>5</v>
      </c>
      <c r="S133" s="93" t="str">
        <f>IFERROR(VLOOKUP(R133,'Listas Activos'!$B$4:$C$7,2,0),"-")</f>
        <v>Alto</v>
      </c>
      <c r="T133" s="66"/>
      <c r="U133" s="64" t="s">
        <v>116</v>
      </c>
      <c r="V133" s="137"/>
      <c r="W133" s="137"/>
      <c r="X133" s="137"/>
      <c r="Y133" s="137"/>
      <c r="Z133" s="64"/>
      <c r="AA133" s="137"/>
      <c r="AB133" s="137"/>
      <c r="AC133" s="137"/>
      <c r="AD133" s="138"/>
      <c r="AE133" s="137"/>
      <c r="AF133" s="124"/>
      <c r="AG133" s="137"/>
      <c r="AH133" s="139"/>
      <c r="AI133" s="94"/>
      <c r="AJ133" s="95"/>
      <c r="AK133" s="95"/>
      <c r="AL133" s="96"/>
      <c r="AM133" s="64"/>
      <c r="AN133" s="138"/>
      <c r="AO133" s="137"/>
      <c r="AP133" s="137"/>
      <c r="AQ133" s="139"/>
    </row>
    <row r="134" spans="1:43" ht="26">
      <c r="A134" s="67">
        <v>127</v>
      </c>
      <c r="B134" s="200" t="s">
        <v>86</v>
      </c>
      <c r="C134" s="204" t="s">
        <v>87</v>
      </c>
      <c r="D134" s="204" t="s">
        <v>381</v>
      </c>
      <c r="E134" s="268" t="s">
        <v>382</v>
      </c>
      <c r="F134" s="62" t="s">
        <v>90</v>
      </c>
      <c r="G134" s="204" t="s">
        <v>91</v>
      </c>
      <c r="H134" s="227" t="s">
        <v>306</v>
      </c>
      <c r="I134" s="227" t="s">
        <v>306</v>
      </c>
      <c r="J134" s="230" t="s">
        <v>93</v>
      </c>
      <c r="K134" s="61" t="s">
        <v>163</v>
      </c>
      <c r="L134" s="62" t="s">
        <v>125</v>
      </c>
      <c r="M134" s="63">
        <f>IFERROR(VLOOKUP(L134,'Listas Activos'!$B$24:$C$28,2,0),0)</f>
        <v>3</v>
      </c>
      <c r="N134" s="62" t="s">
        <v>96</v>
      </c>
      <c r="O134" s="63">
        <f>IFERROR(VLOOKUP(N134,'Listas Activos'!$B$31:$C$35,2,0),0)</f>
        <v>5</v>
      </c>
      <c r="P134" s="62" t="s">
        <v>96</v>
      </c>
      <c r="Q134" s="63">
        <f>IFERROR(VLOOKUP(P134,'Listas Activos'!$B$38:$C$42,2,0),0)</f>
        <v>5</v>
      </c>
      <c r="R134" s="63">
        <f t="shared" si="15"/>
        <v>5</v>
      </c>
      <c r="S134" s="93" t="str">
        <f>IFERROR(VLOOKUP(R134,'Listas Activos'!$B$4:$C$7,2,0),"-")</f>
        <v>Alto</v>
      </c>
      <c r="T134" s="66"/>
      <c r="U134" s="64" t="s">
        <v>116</v>
      </c>
      <c r="V134" s="137"/>
      <c r="W134" s="137"/>
      <c r="X134" s="137"/>
      <c r="Y134" s="137"/>
      <c r="Z134" s="64"/>
      <c r="AA134" s="137"/>
      <c r="AB134" s="137"/>
      <c r="AC134" s="137"/>
      <c r="AD134" s="138"/>
      <c r="AE134" s="137"/>
      <c r="AF134" s="124"/>
      <c r="AG134" s="137"/>
      <c r="AH134" s="139"/>
      <c r="AI134" s="94"/>
      <c r="AJ134" s="95"/>
      <c r="AK134" s="95"/>
      <c r="AL134" s="96"/>
      <c r="AM134" s="64"/>
      <c r="AN134" s="138"/>
      <c r="AO134" s="137"/>
      <c r="AP134" s="137"/>
      <c r="AQ134" s="139"/>
    </row>
    <row r="135" spans="1:43" ht="26">
      <c r="A135" s="67">
        <v>128</v>
      </c>
      <c r="B135" s="200" t="s">
        <v>86</v>
      </c>
      <c r="C135" s="204" t="s">
        <v>87</v>
      </c>
      <c r="D135" s="204" t="s">
        <v>383</v>
      </c>
      <c r="E135" s="268" t="s">
        <v>384</v>
      </c>
      <c r="F135" s="62" t="s">
        <v>90</v>
      </c>
      <c r="G135" s="204" t="s">
        <v>91</v>
      </c>
      <c r="H135" s="227" t="s">
        <v>306</v>
      </c>
      <c r="I135" s="227" t="s">
        <v>306</v>
      </c>
      <c r="J135" s="230" t="s">
        <v>93</v>
      </c>
      <c r="K135" s="61" t="s">
        <v>163</v>
      </c>
      <c r="L135" s="62" t="s">
        <v>125</v>
      </c>
      <c r="M135" s="63">
        <f>IFERROR(VLOOKUP(L135,'Listas Activos'!$B$24:$C$28,2,0),0)</f>
        <v>3</v>
      </c>
      <c r="N135" s="62" t="s">
        <v>96</v>
      </c>
      <c r="O135" s="63">
        <f>IFERROR(VLOOKUP(N135,'Listas Activos'!$B$31:$C$35,2,0),0)</f>
        <v>5</v>
      </c>
      <c r="P135" s="62" t="s">
        <v>96</v>
      </c>
      <c r="Q135" s="63">
        <f>IFERROR(VLOOKUP(P135,'Listas Activos'!$B$38:$C$42,2,0),0)</f>
        <v>5</v>
      </c>
      <c r="R135" s="63">
        <f t="shared" si="15"/>
        <v>5</v>
      </c>
      <c r="S135" s="93" t="str">
        <f>IFERROR(VLOOKUP(R135,'Listas Activos'!$B$4:$C$7,2,0),"-")</f>
        <v>Alto</v>
      </c>
      <c r="T135" s="66"/>
      <c r="U135" s="64" t="s">
        <v>116</v>
      </c>
      <c r="V135" s="137"/>
      <c r="W135" s="137"/>
      <c r="X135" s="137"/>
      <c r="Y135" s="137"/>
      <c r="Z135" s="64"/>
      <c r="AA135" s="137"/>
      <c r="AB135" s="137"/>
      <c r="AC135" s="137"/>
      <c r="AD135" s="138"/>
      <c r="AE135" s="137"/>
      <c r="AF135" s="124"/>
      <c r="AG135" s="137"/>
      <c r="AH135" s="139"/>
      <c r="AI135" s="94"/>
      <c r="AJ135" s="95"/>
      <c r="AK135" s="95"/>
      <c r="AL135" s="96"/>
      <c r="AM135" s="64"/>
      <c r="AN135" s="138"/>
      <c r="AO135" s="137"/>
      <c r="AP135" s="137"/>
      <c r="AQ135" s="139"/>
    </row>
    <row r="136" spans="1:43" ht="26">
      <c r="A136" s="67">
        <v>129</v>
      </c>
      <c r="B136" s="200" t="s">
        <v>86</v>
      </c>
      <c r="C136" s="204" t="s">
        <v>87</v>
      </c>
      <c r="D136" s="298" t="s">
        <v>385</v>
      </c>
      <c r="E136" s="268" t="s">
        <v>386</v>
      </c>
      <c r="F136" s="62" t="s">
        <v>90</v>
      </c>
      <c r="G136" s="204" t="s">
        <v>91</v>
      </c>
      <c r="H136" s="227" t="s">
        <v>306</v>
      </c>
      <c r="I136" s="227" t="s">
        <v>306</v>
      </c>
      <c r="J136" s="230" t="s">
        <v>93</v>
      </c>
      <c r="K136" s="61" t="s">
        <v>163</v>
      </c>
      <c r="L136" s="62" t="s">
        <v>125</v>
      </c>
      <c r="M136" s="63">
        <f>IFERROR(VLOOKUP(L136,'Listas Activos'!$B$24:$C$28,2,0),0)</f>
        <v>3</v>
      </c>
      <c r="N136" s="62" t="s">
        <v>96</v>
      </c>
      <c r="O136" s="63">
        <f>IFERROR(VLOOKUP(N136,'Listas Activos'!$B$31:$C$35,2,0),0)</f>
        <v>5</v>
      </c>
      <c r="P136" s="62" t="s">
        <v>96</v>
      </c>
      <c r="Q136" s="63">
        <f>IFERROR(VLOOKUP(P136,'Listas Activos'!$B$38:$C$42,2,0),0)</f>
        <v>5</v>
      </c>
      <c r="R136" s="63">
        <f t="shared" si="15"/>
        <v>5</v>
      </c>
      <c r="S136" s="93" t="str">
        <f>IFERROR(VLOOKUP(R136,'Listas Activos'!$B$4:$C$7,2,0),"-")</f>
        <v>Alto</v>
      </c>
      <c r="T136" s="66"/>
      <c r="U136" s="64" t="s">
        <v>116</v>
      </c>
      <c r="V136" s="137"/>
      <c r="W136" s="137"/>
      <c r="X136" s="137"/>
      <c r="Y136" s="137"/>
      <c r="Z136" s="64"/>
      <c r="AA136" s="137"/>
      <c r="AB136" s="137"/>
      <c r="AC136" s="137"/>
      <c r="AD136" s="138"/>
      <c r="AE136" s="137"/>
      <c r="AF136" s="124"/>
      <c r="AG136" s="137"/>
      <c r="AH136" s="139"/>
      <c r="AI136" s="94"/>
      <c r="AJ136" s="95"/>
      <c r="AK136" s="95"/>
      <c r="AL136" s="96"/>
      <c r="AM136" s="64"/>
      <c r="AN136" s="138"/>
      <c r="AO136" s="137"/>
      <c r="AP136" s="137"/>
      <c r="AQ136" s="139"/>
    </row>
    <row r="137" spans="1:43" ht="26">
      <c r="A137" s="67">
        <v>130</v>
      </c>
      <c r="B137" s="200" t="s">
        <v>86</v>
      </c>
      <c r="C137" s="204" t="s">
        <v>87</v>
      </c>
      <c r="D137" s="298" t="s">
        <v>387</v>
      </c>
      <c r="E137" s="268" t="s">
        <v>388</v>
      </c>
      <c r="F137" s="62" t="s">
        <v>90</v>
      </c>
      <c r="G137" s="204" t="s">
        <v>91</v>
      </c>
      <c r="H137" s="227" t="s">
        <v>306</v>
      </c>
      <c r="I137" s="227" t="s">
        <v>306</v>
      </c>
      <c r="J137" s="230" t="s">
        <v>93</v>
      </c>
      <c r="K137" s="61" t="s">
        <v>163</v>
      </c>
      <c r="L137" s="62" t="s">
        <v>125</v>
      </c>
      <c r="M137" s="63">
        <f>IFERROR(VLOOKUP(L137,'Listas Activos'!$B$24:$C$28,2,0),0)</f>
        <v>3</v>
      </c>
      <c r="N137" s="62" t="s">
        <v>96</v>
      </c>
      <c r="O137" s="63">
        <f>IFERROR(VLOOKUP(N137,'Listas Activos'!$B$31:$C$35,2,0),0)</f>
        <v>5</v>
      </c>
      <c r="P137" s="62" t="s">
        <v>96</v>
      </c>
      <c r="Q137" s="63">
        <f>IFERROR(VLOOKUP(P137,'Listas Activos'!$B$38:$C$42,2,0),0)</f>
        <v>5</v>
      </c>
      <c r="R137" s="63">
        <f t="shared" si="15"/>
        <v>5</v>
      </c>
      <c r="S137" s="93" t="str">
        <f>IFERROR(VLOOKUP(R137,'Listas Activos'!$B$4:$C$7,2,0),"-")</f>
        <v>Alto</v>
      </c>
      <c r="T137" s="66"/>
      <c r="U137" s="64" t="s">
        <v>116</v>
      </c>
      <c r="V137" s="137"/>
      <c r="W137" s="137"/>
      <c r="X137" s="137"/>
      <c r="Y137" s="137"/>
      <c r="Z137" s="64"/>
      <c r="AA137" s="137"/>
      <c r="AB137" s="137"/>
      <c r="AC137" s="137"/>
      <c r="AD137" s="138"/>
      <c r="AE137" s="137"/>
      <c r="AF137" s="124"/>
      <c r="AG137" s="137"/>
      <c r="AH137" s="139"/>
      <c r="AI137" s="94"/>
      <c r="AJ137" s="95"/>
      <c r="AK137" s="95"/>
      <c r="AL137" s="96"/>
      <c r="AM137" s="64"/>
      <c r="AN137" s="138"/>
      <c r="AO137" s="137"/>
      <c r="AP137" s="137"/>
      <c r="AQ137" s="139"/>
    </row>
    <row r="138" spans="1:43" ht="26">
      <c r="A138" s="67">
        <v>131</v>
      </c>
      <c r="B138" s="200" t="s">
        <v>86</v>
      </c>
      <c r="C138" s="204" t="s">
        <v>87</v>
      </c>
      <c r="D138" s="298" t="s">
        <v>389</v>
      </c>
      <c r="E138" s="268" t="s">
        <v>390</v>
      </c>
      <c r="F138" s="62" t="s">
        <v>90</v>
      </c>
      <c r="G138" s="204" t="s">
        <v>91</v>
      </c>
      <c r="H138" s="227" t="s">
        <v>306</v>
      </c>
      <c r="I138" s="227" t="s">
        <v>306</v>
      </c>
      <c r="J138" s="230" t="s">
        <v>93</v>
      </c>
      <c r="K138" s="61" t="s">
        <v>163</v>
      </c>
      <c r="L138" s="62" t="s">
        <v>125</v>
      </c>
      <c r="M138" s="63">
        <f>IFERROR(VLOOKUP(L138,'Listas Activos'!$B$24:$C$28,2,0),0)</f>
        <v>3</v>
      </c>
      <c r="N138" s="62" t="s">
        <v>96</v>
      </c>
      <c r="O138" s="63">
        <f>IFERROR(VLOOKUP(N138,'Listas Activos'!$B$31:$C$35,2,0),0)</f>
        <v>5</v>
      </c>
      <c r="P138" s="62" t="s">
        <v>96</v>
      </c>
      <c r="Q138" s="63">
        <f>IFERROR(VLOOKUP(P138,'Listas Activos'!$B$38:$C$42,2,0),0)</f>
        <v>5</v>
      </c>
      <c r="R138" s="63">
        <f t="shared" si="15"/>
        <v>5</v>
      </c>
      <c r="S138" s="93" t="str">
        <f>IFERROR(VLOOKUP(R138,'Listas Activos'!$B$4:$C$7,2,0),"-")</f>
        <v>Alto</v>
      </c>
      <c r="T138" s="66"/>
      <c r="U138" s="64" t="s">
        <v>116</v>
      </c>
      <c r="V138" s="137"/>
      <c r="W138" s="137"/>
      <c r="X138" s="137"/>
      <c r="Y138" s="137"/>
      <c r="Z138" s="64"/>
      <c r="AA138" s="137"/>
      <c r="AB138" s="137"/>
      <c r="AC138" s="137"/>
      <c r="AD138" s="138"/>
      <c r="AE138" s="137"/>
      <c r="AF138" s="124"/>
      <c r="AG138" s="137"/>
      <c r="AH138" s="139"/>
      <c r="AI138" s="94"/>
      <c r="AJ138" s="95"/>
      <c r="AK138" s="95"/>
      <c r="AL138" s="96"/>
      <c r="AM138" s="64"/>
      <c r="AN138" s="138"/>
      <c r="AO138" s="137"/>
      <c r="AP138" s="137"/>
      <c r="AQ138" s="139"/>
    </row>
    <row r="139" spans="1:43" ht="26">
      <c r="A139" s="67">
        <v>132</v>
      </c>
      <c r="B139" s="200" t="s">
        <v>86</v>
      </c>
      <c r="C139" s="204" t="s">
        <v>87</v>
      </c>
      <c r="D139" s="298" t="s">
        <v>391</v>
      </c>
      <c r="E139" s="268" t="s">
        <v>392</v>
      </c>
      <c r="F139" s="62" t="s">
        <v>90</v>
      </c>
      <c r="G139" s="204" t="s">
        <v>91</v>
      </c>
      <c r="H139" s="227" t="s">
        <v>306</v>
      </c>
      <c r="I139" s="227" t="s">
        <v>306</v>
      </c>
      <c r="J139" s="230" t="s">
        <v>93</v>
      </c>
      <c r="K139" s="61" t="s">
        <v>163</v>
      </c>
      <c r="L139" s="62" t="s">
        <v>125</v>
      </c>
      <c r="M139" s="63">
        <f>IFERROR(VLOOKUP(L139,'Listas Activos'!$B$24:$C$28,2,0),0)</f>
        <v>3</v>
      </c>
      <c r="N139" s="62" t="s">
        <v>96</v>
      </c>
      <c r="O139" s="63">
        <f>IFERROR(VLOOKUP(N139,'Listas Activos'!$B$31:$C$35,2,0),0)</f>
        <v>5</v>
      </c>
      <c r="P139" s="62" t="s">
        <v>96</v>
      </c>
      <c r="Q139" s="63">
        <f>IFERROR(VLOOKUP(P139,'Listas Activos'!$B$38:$C$42,2,0),0)</f>
        <v>5</v>
      </c>
      <c r="R139" s="63">
        <f t="shared" si="15"/>
        <v>5</v>
      </c>
      <c r="S139" s="93" t="str">
        <f>IFERROR(VLOOKUP(R139,'Listas Activos'!$B$4:$C$7,2,0),"-")</f>
        <v>Alto</v>
      </c>
      <c r="T139" s="66"/>
      <c r="U139" s="64" t="s">
        <v>116</v>
      </c>
      <c r="V139" s="137"/>
      <c r="W139" s="137"/>
      <c r="X139" s="137"/>
      <c r="Y139" s="137"/>
      <c r="Z139" s="64"/>
      <c r="AA139" s="137"/>
      <c r="AB139" s="137"/>
      <c r="AC139" s="137"/>
      <c r="AD139" s="138"/>
      <c r="AE139" s="137"/>
      <c r="AF139" s="124"/>
      <c r="AG139" s="137"/>
      <c r="AH139" s="139"/>
      <c r="AI139" s="94"/>
      <c r="AJ139" s="95"/>
      <c r="AK139" s="95"/>
      <c r="AL139" s="96"/>
      <c r="AM139" s="64"/>
      <c r="AN139" s="138"/>
      <c r="AO139" s="137"/>
      <c r="AP139" s="137"/>
      <c r="AQ139" s="139"/>
    </row>
    <row r="140" spans="1:43" ht="26">
      <c r="A140" s="67">
        <v>133</v>
      </c>
      <c r="B140" s="200" t="s">
        <v>86</v>
      </c>
      <c r="C140" s="204" t="s">
        <v>87</v>
      </c>
      <c r="D140" s="204" t="s">
        <v>393</v>
      </c>
      <c r="E140" s="268" t="s">
        <v>394</v>
      </c>
      <c r="F140" s="62" t="s">
        <v>90</v>
      </c>
      <c r="G140" s="204" t="s">
        <v>91</v>
      </c>
      <c r="H140" s="227" t="s">
        <v>306</v>
      </c>
      <c r="I140" s="227" t="s">
        <v>306</v>
      </c>
      <c r="J140" s="230" t="s">
        <v>93</v>
      </c>
      <c r="K140" s="61" t="s">
        <v>163</v>
      </c>
      <c r="L140" s="62" t="s">
        <v>125</v>
      </c>
      <c r="M140" s="63">
        <f>IFERROR(VLOOKUP(L140,'Listas Activos'!$B$24:$C$28,2,0),0)</f>
        <v>3</v>
      </c>
      <c r="N140" s="62" t="s">
        <v>96</v>
      </c>
      <c r="O140" s="63">
        <f>IFERROR(VLOOKUP(N140,'Listas Activos'!$B$31:$C$35,2,0),0)</f>
        <v>5</v>
      </c>
      <c r="P140" s="62" t="s">
        <v>115</v>
      </c>
      <c r="Q140" s="63">
        <f>IFERROR(VLOOKUP(P140,'Listas Activos'!$B$38:$C$42,2,0),0)</f>
        <v>3</v>
      </c>
      <c r="R140" s="63">
        <f t="shared" si="15"/>
        <v>3</v>
      </c>
      <c r="S140" s="93" t="str">
        <f>IFERROR(VLOOKUP(R140,'Listas Activos'!$B$4:$C$7,2,0),"-")</f>
        <v>Medio</v>
      </c>
      <c r="T140" s="66"/>
      <c r="U140" s="64" t="s">
        <v>116</v>
      </c>
      <c r="V140" s="137"/>
      <c r="W140" s="137"/>
      <c r="X140" s="137"/>
      <c r="Y140" s="137"/>
      <c r="Z140" s="64"/>
      <c r="AA140" s="137"/>
      <c r="AB140" s="137"/>
      <c r="AC140" s="137"/>
      <c r="AD140" s="138"/>
      <c r="AE140" s="137"/>
      <c r="AF140" s="124"/>
      <c r="AG140" s="137"/>
      <c r="AH140" s="139"/>
      <c r="AI140" s="94"/>
      <c r="AJ140" s="95"/>
      <c r="AK140" s="95"/>
      <c r="AL140" s="96"/>
      <c r="AM140" s="64"/>
      <c r="AN140" s="138"/>
      <c r="AO140" s="137"/>
      <c r="AP140" s="137"/>
      <c r="AQ140" s="139"/>
    </row>
    <row r="141" spans="1:43" ht="26">
      <c r="A141" s="67">
        <v>134</v>
      </c>
      <c r="B141" s="200" t="s">
        <v>86</v>
      </c>
      <c r="C141" s="204" t="s">
        <v>87</v>
      </c>
      <c r="D141" s="204" t="s">
        <v>395</v>
      </c>
      <c r="E141" s="204" t="s">
        <v>396</v>
      </c>
      <c r="F141" s="62" t="s">
        <v>137</v>
      </c>
      <c r="G141" s="204" t="s">
        <v>91</v>
      </c>
      <c r="H141" s="227" t="s">
        <v>306</v>
      </c>
      <c r="I141" s="227" t="s">
        <v>306</v>
      </c>
      <c r="J141" s="230" t="s">
        <v>93</v>
      </c>
      <c r="K141" s="61" t="s">
        <v>163</v>
      </c>
      <c r="L141" s="62" t="s">
        <v>143</v>
      </c>
      <c r="M141" s="63">
        <f>IFERROR(VLOOKUP(L141,'Listas Activos'!$B$24:$C$28,2,0),0)</f>
        <v>1</v>
      </c>
      <c r="N141" s="62" t="s">
        <v>126</v>
      </c>
      <c r="O141" s="63">
        <f>IFERROR(VLOOKUP(N141,'Listas Activos'!$B$31:$C$35,2,0),0)</f>
        <v>1</v>
      </c>
      <c r="P141" s="62" t="s">
        <v>115</v>
      </c>
      <c r="Q141" s="63">
        <f>IFERROR(VLOOKUP(P141,'Listas Activos'!$B$38:$C$42,2,0),0)</f>
        <v>3</v>
      </c>
      <c r="R141" s="63">
        <f t="shared" ref="R141:R148" si="16">IF(AND(M141&gt;0,O141&gt;0,Q141&gt;0,U141="Si"),5,IF(OR(M141=0,O141=0,Q141=0),0,IF(AND(M141=1,O141=1,Q141=1),1,(IF(OR(AND(M141=5,O141=5),AND(O141=5,Q141=5),AND(M141=5,Q141=5),AND(M141=5,O141=5,Q141=5)),5,3)))))</f>
        <v>3</v>
      </c>
      <c r="S141" s="93" t="str">
        <f>IFERROR(VLOOKUP(R141,'Listas Activos'!$B$4:$C$7,2,0),"-")</f>
        <v>Medio</v>
      </c>
      <c r="T141" s="66"/>
      <c r="U141" s="64" t="s">
        <v>116</v>
      </c>
      <c r="V141" s="137"/>
      <c r="W141" s="137"/>
      <c r="X141" s="137"/>
      <c r="Y141" s="137"/>
      <c r="Z141" s="64"/>
      <c r="AA141" s="137"/>
      <c r="AB141" s="137"/>
      <c r="AC141" s="137"/>
      <c r="AD141" s="138"/>
      <c r="AE141" s="137"/>
      <c r="AF141" s="124"/>
      <c r="AG141" s="137"/>
      <c r="AH141" s="139"/>
      <c r="AI141" s="94"/>
      <c r="AJ141" s="95"/>
      <c r="AK141" s="95"/>
      <c r="AL141" s="96"/>
      <c r="AM141" s="64"/>
      <c r="AN141" s="138"/>
      <c r="AO141" s="137"/>
      <c r="AP141" s="137"/>
      <c r="AQ141" s="139"/>
    </row>
    <row r="142" spans="1:43" ht="26">
      <c r="A142" s="67">
        <v>135</v>
      </c>
      <c r="B142" s="200" t="s">
        <v>86</v>
      </c>
      <c r="C142" s="204" t="s">
        <v>87</v>
      </c>
      <c r="D142" s="204" t="s">
        <v>397</v>
      </c>
      <c r="E142" s="204" t="s">
        <v>398</v>
      </c>
      <c r="F142" s="62" t="s">
        <v>137</v>
      </c>
      <c r="G142" s="204" t="s">
        <v>91</v>
      </c>
      <c r="H142" s="227" t="s">
        <v>306</v>
      </c>
      <c r="I142" s="227" t="s">
        <v>306</v>
      </c>
      <c r="J142" s="230" t="s">
        <v>93</v>
      </c>
      <c r="K142" s="61" t="s">
        <v>163</v>
      </c>
      <c r="L142" s="62" t="s">
        <v>125</v>
      </c>
      <c r="M142" s="63">
        <f>IFERROR(VLOOKUP(L142,'Listas Activos'!$B$24:$C$28,2,0),0)</f>
        <v>3</v>
      </c>
      <c r="N142" s="62" t="s">
        <v>96</v>
      </c>
      <c r="O142" s="63">
        <f>IFERROR(VLOOKUP(N142,'Listas Activos'!$B$31:$C$35,2,0),0)</f>
        <v>5</v>
      </c>
      <c r="P142" s="62" t="s">
        <v>115</v>
      </c>
      <c r="Q142" s="63">
        <f>IFERROR(VLOOKUP(P142,'Listas Activos'!$B$38:$C$42,2,0),0)</f>
        <v>3</v>
      </c>
      <c r="R142" s="63">
        <f t="shared" si="16"/>
        <v>3</v>
      </c>
      <c r="S142" s="93" t="str">
        <f>IFERROR(VLOOKUP(R142,'Listas Activos'!$B$4:$C$7,2,0),"-")</f>
        <v>Medio</v>
      </c>
      <c r="T142" s="66"/>
      <c r="U142" s="64" t="s">
        <v>116</v>
      </c>
      <c r="V142" s="137"/>
      <c r="W142" s="137"/>
      <c r="X142" s="137"/>
      <c r="Y142" s="137"/>
      <c r="Z142" s="64"/>
      <c r="AA142" s="137"/>
      <c r="AB142" s="137"/>
      <c r="AC142" s="137"/>
      <c r="AD142" s="138"/>
      <c r="AE142" s="137"/>
      <c r="AF142" s="124"/>
      <c r="AG142" s="137"/>
      <c r="AH142" s="139"/>
      <c r="AI142" s="94"/>
      <c r="AJ142" s="95"/>
      <c r="AK142" s="95"/>
      <c r="AL142" s="96"/>
      <c r="AM142" s="64"/>
      <c r="AN142" s="138"/>
      <c r="AO142" s="137"/>
      <c r="AP142" s="137"/>
      <c r="AQ142" s="139"/>
    </row>
    <row r="143" spans="1:43" ht="26">
      <c r="A143" s="67">
        <v>136</v>
      </c>
      <c r="B143" s="200" t="s">
        <v>86</v>
      </c>
      <c r="C143" s="204" t="s">
        <v>87</v>
      </c>
      <c r="D143" s="204" t="s">
        <v>399</v>
      </c>
      <c r="E143" s="204" t="s">
        <v>400</v>
      </c>
      <c r="F143" s="62" t="s">
        <v>137</v>
      </c>
      <c r="G143" s="204" t="s">
        <v>91</v>
      </c>
      <c r="H143" s="227" t="s">
        <v>306</v>
      </c>
      <c r="I143" s="227" t="s">
        <v>306</v>
      </c>
      <c r="J143" s="230" t="s">
        <v>93</v>
      </c>
      <c r="K143" s="61" t="s">
        <v>163</v>
      </c>
      <c r="L143" s="62" t="s">
        <v>125</v>
      </c>
      <c r="M143" s="63">
        <f>IFERROR(VLOOKUP(L143,'Listas Activos'!$B$24:$C$28,2,0),0)</f>
        <v>3</v>
      </c>
      <c r="N143" s="62" t="s">
        <v>96</v>
      </c>
      <c r="O143" s="63">
        <f>IFERROR(VLOOKUP(N143,'Listas Activos'!$B$31:$C$35,2,0),0)</f>
        <v>5</v>
      </c>
      <c r="P143" s="62" t="s">
        <v>96</v>
      </c>
      <c r="Q143" s="63">
        <f>IFERROR(VLOOKUP(P143,'Listas Activos'!$B$38:$C$42,2,0),0)</f>
        <v>5</v>
      </c>
      <c r="R143" s="63">
        <f t="shared" si="16"/>
        <v>5</v>
      </c>
      <c r="S143" s="93" t="str">
        <f>IFERROR(VLOOKUP(R143,'Listas Activos'!$B$4:$C$7,2,0),"-")</f>
        <v>Alto</v>
      </c>
      <c r="T143" s="66"/>
      <c r="U143" s="64" t="s">
        <v>116</v>
      </c>
      <c r="V143" s="137"/>
      <c r="W143" s="137"/>
      <c r="X143" s="137"/>
      <c r="Y143" s="137"/>
      <c r="Z143" s="64"/>
      <c r="AA143" s="137"/>
      <c r="AB143" s="137"/>
      <c r="AC143" s="137"/>
      <c r="AD143" s="138"/>
      <c r="AE143" s="137"/>
      <c r="AF143" s="124"/>
      <c r="AG143" s="137"/>
      <c r="AH143" s="139"/>
      <c r="AI143" s="94"/>
      <c r="AJ143" s="95"/>
      <c r="AK143" s="95"/>
      <c r="AL143" s="96"/>
      <c r="AM143" s="64"/>
      <c r="AN143" s="138"/>
      <c r="AO143" s="137"/>
      <c r="AP143" s="137"/>
      <c r="AQ143" s="139"/>
    </row>
    <row r="144" spans="1:43" ht="26">
      <c r="A144" s="67">
        <v>137</v>
      </c>
      <c r="B144" s="200" t="s">
        <v>86</v>
      </c>
      <c r="C144" s="204" t="s">
        <v>87</v>
      </c>
      <c r="D144" s="204" t="s">
        <v>375</v>
      </c>
      <c r="E144" s="204" t="s">
        <v>401</v>
      </c>
      <c r="F144" s="62" t="s">
        <v>137</v>
      </c>
      <c r="G144" s="204" t="s">
        <v>91</v>
      </c>
      <c r="H144" s="227" t="s">
        <v>306</v>
      </c>
      <c r="I144" s="227" t="s">
        <v>306</v>
      </c>
      <c r="J144" s="230" t="s">
        <v>93</v>
      </c>
      <c r="K144" s="61" t="s">
        <v>163</v>
      </c>
      <c r="L144" s="62" t="s">
        <v>125</v>
      </c>
      <c r="M144" s="63">
        <f>IFERROR(VLOOKUP(L144,'Listas Activos'!$B$24:$C$28,2,0),0)</f>
        <v>3</v>
      </c>
      <c r="N144" s="62" t="s">
        <v>96</v>
      </c>
      <c r="O144" s="63">
        <f>IFERROR(VLOOKUP(N144,'Listas Activos'!$B$31:$C$35,2,0),0)</f>
        <v>5</v>
      </c>
      <c r="P144" s="62" t="s">
        <v>96</v>
      </c>
      <c r="Q144" s="63">
        <f>IFERROR(VLOOKUP(P144,'Listas Activos'!$B$38:$C$42,2,0),0)</f>
        <v>5</v>
      </c>
      <c r="R144" s="63">
        <f t="shared" si="16"/>
        <v>5</v>
      </c>
      <c r="S144" s="93" t="str">
        <f>IFERROR(VLOOKUP(R144,'Listas Activos'!$B$4:$C$7,2,0),"-")</f>
        <v>Alto</v>
      </c>
      <c r="T144" s="66"/>
      <c r="U144" s="64" t="s">
        <v>116</v>
      </c>
      <c r="V144" s="137"/>
      <c r="W144" s="137"/>
      <c r="X144" s="137"/>
      <c r="Y144" s="137"/>
      <c r="Z144" s="64"/>
      <c r="AA144" s="137"/>
      <c r="AB144" s="137"/>
      <c r="AC144" s="137"/>
      <c r="AD144" s="138"/>
      <c r="AE144" s="137"/>
      <c r="AF144" s="124"/>
      <c r="AG144" s="137"/>
      <c r="AH144" s="139"/>
      <c r="AI144" s="94"/>
      <c r="AJ144" s="95"/>
      <c r="AK144" s="95"/>
      <c r="AL144" s="96"/>
      <c r="AM144" s="64"/>
      <c r="AN144" s="138"/>
      <c r="AO144" s="137"/>
      <c r="AP144" s="137"/>
      <c r="AQ144" s="139"/>
    </row>
    <row r="145" spans="1:43" ht="26">
      <c r="A145" s="67">
        <v>138</v>
      </c>
      <c r="B145" s="200" t="s">
        <v>86</v>
      </c>
      <c r="C145" s="204" t="s">
        <v>87</v>
      </c>
      <c r="D145" s="204" t="s">
        <v>383</v>
      </c>
      <c r="E145" s="204" t="s">
        <v>384</v>
      </c>
      <c r="F145" s="62" t="s">
        <v>137</v>
      </c>
      <c r="G145" s="204" t="s">
        <v>91</v>
      </c>
      <c r="H145" s="227" t="s">
        <v>306</v>
      </c>
      <c r="I145" s="227" t="s">
        <v>306</v>
      </c>
      <c r="J145" s="230" t="s">
        <v>93</v>
      </c>
      <c r="K145" s="61" t="s">
        <v>163</v>
      </c>
      <c r="L145" s="62" t="s">
        <v>125</v>
      </c>
      <c r="M145" s="63">
        <f>IFERROR(VLOOKUP(L145,'Listas Activos'!$B$24:$C$28,2,0),0)</f>
        <v>3</v>
      </c>
      <c r="N145" s="62" t="s">
        <v>96</v>
      </c>
      <c r="O145" s="63">
        <f>IFERROR(VLOOKUP(N145,'Listas Activos'!$B$31:$C$35,2,0),0)</f>
        <v>5</v>
      </c>
      <c r="P145" s="62" t="s">
        <v>96</v>
      </c>
      <c r="Q145" s="63">
        <f>IFERROR(VLOOKUP(P145,'Listas Activos'!$B$38:$C$42,2,0),0)</f>
        <v>5</v>
      </c>
      <c r="R145" s="63">
        <f t="shared" si="16"/>
        <v>5</v>
      </c>
      <c r="S145" s="93" t="str">
        <f>IFERROR(VLOOKUP(R145,'Listas Activos'!$B$4:$C$7,2,0),"-")</f>
        <v>Alto</v>
      </c>
      <c r="T145" s="66"/>
      <c r="U145" s="64" t="s">
        <v>116</v>
      </c>
      <c r="V145" s="137"/>
      <c r="W145" s="137"/>
      <c r="X145" s="137"/>
      <c r="Y145" s="137"/>
      <c r="Z145" s="64"/>
      <c r="AA145" s="137"/>
      <c r="AB145" s="137"/>
      <c r="AC145" s="137"/>
      <c r="AD145" s="138"/>
      <c r="AE145" s="137"/>
      <c r="AF145" s="124"/>
      <c r="AG145" s="137"/>
      <c r="AH145" s="139"/>
      <c r="AI145" s="94"/>
      <c r="AJ145" s="95"/>
      <c r="AK145" s="95"/>
      <c r="AL145" s="96"/>
      <c r="AM145" s="64"/>
      <c r="AN145" s="138"/>
      <c r="AO145" s="137"/>
      <c r="AP145" s="137"/>
      <c r="AQ145" s="139"/>
    </row>
    <row r="146" spans="1:43" ht="26">
      <c r="A146" s="67">
        <v>139</v>
      </c>
      <c r="B146" s="200" t="s">
        <v>86</v>
      </c>
      <c r="C146" s="204" t="s">
        <v>87</v>
      </c>
      <c r="D146" s="204" t="s">
        <v>402</v>
      </c>
      <c r="E146" s="204" t="s">
        <v>403</v>
      </c>
      <c r="F146" s="62" t="s">
        <v>137</v>
      </c>
      <c r="G146" s="204" t="s">
        <v>91</v>
      </c>
      <c r="H146" s="227" t="s">
        <v>306</v>
      </c>
      <c r="I146" s="227" t="s">
        <v>306</v>
      </c>
      <c r="J146" s="230" t="s">
        <v>93</v>
      </c>
      <c r="K146" s="61" t="s">
        <v>163</v>
      </c>
      <c r="L146" s="62" t="s">
        <v>125</v>
      </c>
      <c r="M146" s="63">
        <f>IFERROR(VLOOKUP(L146,'Listas Activos'!$B$24:$C$28,2,0),0)</f>
        <v>3</v>
      </c>
      <c r="N146" s="62" t="s">
        <v>96</v>
      </c>
      <c r="O146" s="63">
        <f>IFERROR(VLOOKUP(N146,'Listas Activos'!$B$31:$C$35,2,0),0)</f>
        <v>5</v>
      </c>
      <c r="P146" s="62" t="s">
        <v>96</v>
      </c>
      <c r="Q146" s="63">
        <f>IFERROR(VLOOKUP(P146,'Listas Activos'!$B$38:$C$42,2,0),0)</f>
        <v>5</v>
      </c>
      <c r="R146" s="63">
        <f t="shared" si="16"/>
        <v>5</v>
      </c>
      <c r="S146" s="93" t="str">
        <f>IFERROR(VLOOKUP(R146,'Listas Activos'!$B$4:$C$7,2,0),"-")</f>
        <v>Alto</v>
      </c>
      <c r="T146" s="66"/>
      <c r="U146" s="64" t="s">
        <v>116</v>
      </c>
      <c r="V146" s="137"/>
      <c r="W146" s="137"/>
      <c r="X146" s="137"/>
      <c r="Y146" s="137"/>
      <c r="Z146" s="64"/>
      <c r="AA146" s="137"/>
      <c r="AB146" s="137"/>
      <c r="AC146" s="137"/>
      <c r="AD146" s="138"/>
      <c r="AE146" s="137"/>
      <c r="AF146" s="124"/>
      <c r="AG146" s="137"/>
      <c r="AH146" s="139"/>
      <c r="AI146" s="94"/>
      <c r="AJ146" s="95"/>
      <c r="AK146" s="95"/>
      <c r="AL146" s="96"/>
      <c r="AM146" s="64"/>
      <c r="AN146" s="138"/>
      <c r="AO146" s="137"/>
      <c r="AP146" s="137"/>
      <c r="AQ146" s="139"/>
    </row>
    <row r="147" spans="1:43" ht="26">
      <c r="A147" s="67">
        <v>140</v>
      </c>
      <c r="B147" s="200" t="s">
        <v>86</v>
      </c>
      <c r="C147" s="204" t="s">
        <v>87</v>
      </c>
      <c r="D147" s="204" t="s">
        <v>404</v>
      </c>
      <c r="E147" s="204" t="s">
        <v>405</v>
      </c>
      <c r="F147" s="62" t="s">
        <v>137</v>
      </c>
      <c r="G147" s="204" t="s">
        <v>91</v>
      </c>
      <c r="H147" s="227" t="s">
        <v>306</v>
      </c>
      <c r="I147" s="227" t="s">
        <v>306</v>
      </c>
      <c r="J147" s="230" t="s">
        <v>93</v>
      </c>
      <c r="K147" s="61" t="s">
        <v>163</v>
      </c>
      <c r="L147" s="62" t="s">
        <v>125</v>
      </c>
      <c r="M147" s="63">
        <f>IFERROR(VLOOKUP(L147,'Listas Activos'!$B$24:$C$28,2,0),0)</f>
        <v>3</v>
      </c>
      <c r="N147" s="62" t="s">
        <v>96</v>
      </c>
      <c r="O147" s="63">
        <f>IFERROR(VLOOKUP(N147,'Listas Activos'!$B$31:$C$35,2,0),0)</f>
        <v>5</v>
      </c>
      <c r="P147" s="62" t="s">
        <v>96</v>
      </c>
      <c r="Q147" s="63">
        <f>IFERROR(VLOOKUP(P147,'Listas Activos'!$B$38:$C$42,2,0),0)</f>
        <v>5</v>
      </c>
      <c r="R147" s="63">
        <f t="shared" si="16"/>
        <v>5</v>
      </c>
      <c r="S147" s="93" t="str">
        <f>IFERROR(VLOOKUP(R147,'Listas Activos'!$B$4:$C$7,2,0),"-")</f>
        <v>Alto</v>
      </c>
      <c r="T147" s="66"/>
      <c r="U147" s="64" t="s">
        <v>116</v>
      </c>
      <c r="V147" s="137"/>
      <c r="W147" s="137"/>
      <c r="X147" s="137"/>
      <c r="Y147" s="137"/>
      <c r="Z147" s="64"/>
      <c r="AA147" s="137"/>
      <c r="AB147" s="137"/>
      <c r="AC147" s="137"/>
      <c r="AD147" s="138"/>
      <c r="AE147" s="137"/>
      <c r="AF147" s="124"/>
      <c r="AG147" s="137"/>
      <c r="AH147" s="139"/>
      <c r="AI147" s="94"/>
      <c r="AJ147" s="95"/>
      <c r="AK147" s="95"/>
      <c r="AL147" s="96"/>
      <c r="AM147" s="64"/>
      <c r="AN147" s="138"/>
      <c r="AO147" s="137"/>
      <c r="AP147" s="137"/>
      <c r="AQ147" s="139"/>
    </row>
    <row r="148" spans="1:43" ht="26">
      <c r="A148" s="67">
        <v>141</v>
      </c>
      <c r="B148" s="200" t="s">
        <v>86</v>
      </c>
      <c r="C148" s="204" t="s">
        <v>87</v>
      </c>
      <c r="D148" s="204" t="s">
        <v>406</v>
      </c>
      <c r="E148" s="204" t="s">
        <v>407</v>
      </c>
      <c r="F148" s="62" t="s">
        <v>137</v>
      </c>
      <c r="G148" s="204" t="s">
        <v>91</v>
      </c>
      <c r="H148" s="227" t="s">
        <v>306</v>
      </c>
      <c r="I148" s="227" t="s">
        <v>306</v>
      </c>
      <c r="J148" s="230" t="s">
        <v>93</v>
      </c>
      <c r="K148" s="61" t="s">
        <v>163</v>
      </c>
      <c r="L148" s="62" t="s">
        <v>125</v>
      </c>
      <c r="M148" s="63">
        <f>IFERROR(VLOOKUP(L148,'Listas Activos'!$B$24:$C$28,2,0),0)</f>
        <v>3</v>
      </c>
      <c r="N148" s="62" t="s">
        <v>96</v>
      </c>
      <c r="O148" s="63">
        <f>IFERROR(VLOOKUP(N148,'Listas Activos'!$B$31:$C$35,2,0),0)</f>
        <v>5</v>
      </c>
      <c r="P148" s="62" t="s">
        <v>96</v>
      </c>
      <c r="Q148" s="63">
        <f>IFERROR(VLOOKUP(P148,'Listas Activos'!$B$38:$C$42,2,0),0)</f>
        <v>5</v>
      </c>
      <c r="R148" s="63">
        <f t="shared" si="16"/>
        <v>5</v>
      </c>
      <c r="S148" s="93" t="str">
        <f>IFERROR(VLOOKUP(R148,'Listas Activos'!$B$4:$C$7,2,0),"-")</f>
        <v>Alto</v>
      </c>
      <c r="T148" s="66"/>
      <c r="U148" s="64" t="s">
        <v>116</v>
      </c>
      <c r="V148" s="137"/>
      <c r="W148" s="137"/>
      <c r="X148" s="137"/>
      <c r="Y148" s="137"/>
      <c r="Z148" s="64"/>
      <c r="AA148" s="137"/>
      <c r="AB148" s="137"/>
      <c r="AC148" s="137"/>
      <c r="AD148" s="138"/>
      <c r="AE148" s="137"/>
      <c r="AF148" s="124"/>
      <c r="AG148" s="137"/>
      <c r="AH148" s="139"/>
      <c r="AI148" s="94"/>
      <c r="AJ148" s="95"/>
      <c r="AK148" s="95"/>
      <c r="AL148" s="96"/>
      <c r="AM148" s="64"/>
      <c r="AN148" s="138"/>
      <c r="AO148" s="137"/>
      <c r="AP148" s="137"/>
      <c r="AQ148" s="139"/>
    </row>
    <row r="149" spans="1:43" ht="78">
      <c r="A149" s="67">
        <v>142</v>
      </c>
      <c r="B149" s="281" t="s">
        <v>408</v>
      </c>
      <c r="C149" s="282" t="s">
        <v>409</v>
      </c>
      <c r="D149" s="204" t="s">
        <v>410</v>
      </c>
      <c r="E149" s="204" t="s">
        <v>411</v>
      </c>
      <c r="F149" s="282" t="s">
        <v>90</v>
      </c>
      <c r="G149" s="284" t="s">
        <v>412</v>
      </c>
      <c r="H149" s="285" t="s">
        <v>413</v>
      </c>
      <c r="I149" s="285" t="s">
        <v>414</v>
      </c>
      <c r="J149" s="282" t="s">
        <v>93</v>
      </c>
      <c r="K149" s="205" t="s">
        <v>94</v>
      </c>
      <c r="L149" s="62" t="s">
        <v>95</v>
      </c>
      <c r="M149" s="63">
        <f>IFERROR(VLOOKUP(L149,'Listas Activos'!$B$24:$C$28,2,0),0)</f>
        <v>5</v>
      </c>
      <c r="N149" s="208" t="s">
        <v>96</v>
      </c>
      <c r="O149" s="63">
        <f>IFERROR(VLOOKUP(N149,'Listas Activos'!$B$31:$C$35,2,0),0)</f>
        <v>5</v>
      </c>
      <c r="P149" s="208" t="s">
        <v>96</v>
      </c>
      <c r="Q149" s="63">
        <f>IFERROR(VLOOKUP(P149,'Listas Activos'!$B$38:$C$42,2,0),0)</f>
        <v>5</v>
      </c>
      <c r="R149" s="63">
        <f>IF(AND(M149&gt;0,O149&gt;0,Q149&gt;0,U149="Si"),5,IF(OR(M149=0,O149=0,Q149=0),0,IF(AND(M149=1,O149=1,Q149=1),1,(IF(OR(AND(M149=5,O149=5),AND(O149=5,Q149=5),AND(M149=5,Q149=5),AND(M149=5,O149=5,Q149=5)),5,3)))))</f>
        <v>5</v>
      </c>
      <c r="S149" s="105" t="str">
        <f>IFERROR(VLOOKUP(R149,'Listas Activos'!$B$4:$C$7,2,0),"-")</f>
        <v>Alto</v>
      </c>
      <c r="T149" s="211"/>
      <c r="U149" s="370" t="s">
        <v>97</v>
      </c>
      <c r="V149" s="371" t="s">
        <v>116</v>
      </c>
      <c r="W149" s="371" t="s">
        <v>116</v>
      </c>
      <c r="X149" s="371" t="s">
        <v>97</v>
      </c>
      <c r="Y149" s="371" t="s">
        <v>116</v>
      </c>
      <c r="Z149" s="370" t="s">
        <v>205</v>
      </c>
      <c r="AA149" s="371" t="s">
        <v>415</v>
      </c>
      <c r="AB149" s="371" t="s">
        <v>262</v>
      </c>
      <c r="AC149" s="371" t="s">
        <v>263</v>
      </c>
      <c r="AD149" s="212">
        <v>41639</v>
      </c>
      <c r="AE149" s="371" t="s">
        <v>102</v>
      </c>
      <c r="AF149" s="308" t="s">
        <v>416</v>
      </c>
      <c r="AG149" s="371" t="s">
        <v>283</v>
      </c>
      <c r="AH149" s="215" t="s">
        <v>417</v>
      </c>
      <c r="AI149" s="372" t="str">
        <f>IF(ISERROR(VLOOKUP(AG149,'Listas Ley Transparencia'!$H$3:$M$17,2,0)),"",VLOOKUP(AG149,'Listas Ley Transparencia'!$H$3:$M$17,2,0))</f>
        <v>Información exceptuada por daño de derechos a personas naturales o jurídicas. Articulo 18 Ley 1712 de 2014</v>
      </c>
      <c r="AJ149" s="373" t="str">
        <f>IF(ISERROR(VLOOKUP(AG149,'Listas Ley Transparencia'!$H$3:$M$17,3,0)),"",VLOOKUP(AG149,'Listas Ley Transparencia'!$H$3:$M$17,3,0))</f>
        <v>Los secretos comerciales, industriales y profesionales, así como los estipulados en el parágrafo del articulo 77 de la Ley 1474 de 2011</v>
      </c>
      <c r="AK149" s="373" t="str">
        <f>IF(ISERROR(VLOOKUP(AG149,'Listas Ley Transparencia'!$H$3:$M$17,4,0)),"",VLOOKUP(AG149,'Listas Ley Transparencia'!$H$3:$M$17,4,0))</f>
        <v>Publica Clasificada</v>
      </c>
      <c r="AL149" s="374" t="str">
        <f>IF(ISERROR(VLOOKUP(AG149,'Listas Ley Transparencia'!$H$3:$M$17,6,0)),"",VLOOKUP(AG149,'Listas Ley Transparencia'!$H$3:$M$17,6,0))</f>
        <v>Ilimitada</v>
      </c>
      <c r="AM149" s="370" t="s">
        <v>106</v>
      </c>
      <c r="AN149" s="239">
        <v>45973</v>
      </c>
      <c r="AO149" s="371" t="s">
        <v>418</v>
      </c>
      <c r="AP149" s="371" t="s">
        <v>419</v>
      </c>
      <c r="AQ149" s="216" t="s">
        <v>420</v>
      </c>
    </row>
    <row r="150" spans="1:43" ht="65">
      <c r="A150" s="67">
        <v>143</v>
      </c>
      <c r="B150" s="281" t="s">
        <v>408</v>
      </c>
      <c r="C150" s="282" t="s">
        <v>421</v>
      </c>
      <c r="D150" s="204" t="s">
        <v>422</v>
      </c>
      <c r="E150" s="204" t="s">
        <v>423</v>
      </c>
      <c r="F150" s="282" t="s">
        <v>137</v>
      </c>
      <c r="G150" s="284" t="s">
        <v>91</v>
      </c>
      <c r="H150" s="285" t="s">
        <v>413</v>
      </c>
      <c r="I150" s="285" t="s">
        <v>413</v>
      </c>
      <c r="J150" s="282" t="s">
        <v>113</v>
      </c>
      <c r="K150" s="205" t="s">
        <v>94</v>
      </c>
      <c r="L150" s="206" t="s">
        <v>143</v>
      </c>
      <c r="M150" s="63">
        <f>IFERROR(VLOOKUP(L150,'Listas Activos'!$B$24:$C$28,2,0),0)</f>
        <v>1</v>
      </c>
      <c r="N150" s="208" t="s">
        <v>115</v>
      </c>
      <c r="O150" s="63">
        <f>IFERROR(VLOOKUP(N150,'Listas Activos'!$B$31:$C$35,2,0),0)</f>
        <v>3</v>
      </c>
      <c r="P150" s="208" t="s">
        <v>115</v>
      </c>
      <c r="Q150" s="63">
        <f>IFERROR(VLOOKUP(P150,'Listas Activos'!$B$38:$C$42,2,0),0)</f>
        <v>3</v>
      </c>
      <c r="R150" s="63">
        <f>IF(AND(M150&gt;0,O150&gt;0,Q150&gt;0,U150="Si"),5,IF(OR(M150=0,O150=0,Q150=0),0,IF(AND(M150=1,O150=1,Q150=1),1,(IF(OR(AND(M150=5,O150=5),AND(O150=5,Q150=5),AND(M150=5,Q150=5),AND(M150=5,O150=5,Q150=5)),5,3)))))</f>
        <v>3</v>
      </c>
      <c r="S150" s="105" t="str">
        <f>IFERROR(VLOOKUP(R150,'Listas Activos'!$B$4:$C$7,2,0),"-")</f>
        <v>Medio</v>
      </c>
      <c r="T150" s="211"/>
      <c r="U150" s="370" t="s">
        <v>116</v>
      </c>
      <c r="V150" s="375"/>
      <c r="W150" s="375"/>
      <c r="X150" s="375"/>
      <c r="Y150" s="375"/>
      <c r="Z150" s="370" t="s">
        <v>205</v>
      </c>
      <c r="AA150" s="375" t="s">
        <v>415</v>
      </c>
      <c r="AB150" s="137" t="s">
        <v>262</v>
      </c>
      <c r="AC150" s="137" t="s">
        <v>263</v>
      </c>
      <c r="AD150" s="367">
        <v>45323</v>
      </c>
      <c r="AE150" s="285" t="s">
        <v>413</v>
      </c>
      <c r="AF150" s="368"/>
      <c r="AG150" s="137" t="s">
        <v>234</v>
      </c>
      <c r="AH150" s="369"/>
      <c r="AI150" s="372" t="str">
        <f>IF(ISERROR(VLOOKUP(AG150,'Listas Ley Transparencia'!$H$3:$M$17,2,0)),"",VLOOKUP(AG150,'Listas Ley Transparencia'!$H$3:$M$17,2,0))</f>
        <v>Información publica y de conocimiento general</v>
      </c>
      <c r="AJ150" s="373" t="str">
        <f>IF(ISERROR(VLOOKUP(AG150,'Listas Ley Transparencia'!$H$3:$M$17,3,0)),"",VLOOKUP(AG150,'Listas Ley Transparencia'!$H$3:$M$17,3,0))</f>
        <v>Información publica y de conocimiento general</v>
      </c>
      <c r="AK150" s="373" t="str">
        <f>IF(ISERROR(VLOOKUP(AG150,'Listas Ley Transparencia'!$H$3:$M$17,4,0)),"",VLOOKUP(AG150,'Listas Ley Transparencia'!$H$3:$M$17,4,0))</f>
        <v>Publica</v>
      </c>
      <c r="AL150" s="374" t="str">
        <f>IF(ISERROR(VLOOKUP(AG150,'Listas Ley Transparencia'!$H$3:$M$17,6,0)),"",VLOOKUP(AG150,'Listas Ley Transparencia'!$H$3:$M$17,6,0))</f>
        <v>No Aplica</v>
      </c>
      <c r="AM150" s="376" t="s">
        <v>235</v>
      </c>
      <c r="AN150" s="239">
        <v>45973</v>
      </c>
      <c r="AO150" s="375" t="s">
        <v>100</v>
      </c>
      <c r="AP150" s="375" t="s">
        <v>419</v>
      </c>
      <c r="AQ150" s="216" t="s">
        <v>420</v>
      </c>
    </row>
    <row r="151" spans="1:43" ht="39">
      <c r="A151" s="67">
        <v>144</v>
      </c>
      <c r="B151" s="281" t="s">
        <v>408</v>
      </c>
      <c r="C151" s="282" t="s">
        <v>409</v>
      </c>
      <c r="D151" s="204" t="s">
        <v>424</v>
      </c>
      <c r="E151" s="204" t="s">
        <v>425</v>
      </c>
      <c r="F151" s="282" t="s">
        <v>90</v>
      </c>
      <c r="G151" s="284" t="s">
        <v>91</v>
      </c>
      <c r="H151" s="285" t="s">
        <v>413</v>
      </c>
      <c r="I151" s="285" t="s">
        <v>413</v>
      </c>
      <c r="J151" s="282" t="s">
        <v>113</v>
      </c>
      <c r="K151" s="205" t="s">
        <v>94</v>
      </c>
      <c r="L151" s="206" t="s">
        <v>125</v>
      </c>
      <c r="M151" s="63">
        <f>IFERROR(VLOOKUP(L151,'Listas Activos'!$B$24:$C$28,2,0),0)</f>
        <v>3</v>
      </c>
      <c r="N151" s="208" t="s">
        <v>96</v>
      </c>
      <c r="O151" s="63">
        <f>IFERROR(VLOOKUP(N151,'Listas Activos'!$B$31:$C$35,2,0),0)</f>
        <v>5</v>
      </c>
      <c r="P151" s="208" t="s">
        <v>96</v>
      </c>
      <c r="Q151" s="63">
        <f>IFERROR(VLOOKUP(P151,'Listas Activos'!$B$38:$C$42,2,0),0)</f>
        <v>5</v>
      </c>
      <c r="R151" s="63">
        <f t="shared" ref="R151:R213" si="17">IF(AND(M151&gt;0,O151&gt;0,Q151&gt;0,U151="Si"),5,IF(OR(M151=0,O151=0,Q151=0),0,IF(AND(M151=1,O151=1,Q151=1),1,(IF(OR(AND(M151=5,O151=5),AND(O151=5,Q151=5),AND(M151=5,Q151=5),AND(M151=5,O151=5,Q151=5)),5,3)))))</f>
        <v>5</v>
      </c>
      <c r="S151" s="93" t="str">
        <f>IFERROR(VLOOKUP(R151,'Listas Activos'!$B$4:$C$7,2,0),"-")</f>
        <v>Alto</v>
      </c>
      <c r="T151" s="213"/>
      <c r="U151" s="370" t="s">
        <v>97</v>
      </c>
      <c r="V151" s="198" t="s">
        <v>116</v>
      </c>
      <c r="W151" s="198" t="s">
        <v>116</v>
      </c>
      <c r="X151" s="198" t="s">
        <v>97</v>
      </c>
      <c r="Y151" s="198" t="s">
        <v>97</v>
      </c>
      <c r="Z151" s="370" t="s">
        <v>205</v>
      </c>
      <c r="AA151" s="198" t="s">
        <v>99</v>
      </c>
      <c r="AB151" s="137" t="s">
        <v>262</v>
      </c>
      <c r="AC151" s="137" t="s">
        <v>263</v>
      </c>
      <c r="AD151" s="214">
        <v>41639</v>
      </c>
      <c r="AE151" s="198" t="s">
        <v>413</v>
      </c>
      <c r="AF151" s="377"/>
      <c r="AG151" s="137" t="s">
        <v>234</v>
      </c>
      <c r="AH151" s="217" t="s">
        <v>426</v>
      </c>
      <c r="AI151" s="372" t="str">
        <f>IF(ISERROR(VLOOKUP(AG151,'Listas Ley Transparencia'!$H$3:$M$17,2,0)),"",VLOOKUP(AG151,'Listas Ley Transparencia'!$H$3:$M$17,2,0))</f>
        <v>Información publica y de conocimiento general</v>
      </c>
      <c r="AJ151" s="373" t="str">
        <f>IF(ISERROR(VLOOKUP(AG151,'Listas Ley Transparencia'!$H$3:$M$17,3,0)),"",VLOOKUP(AG151,'Listas Ley Transparencia'!$H$3:$M$17,3,0))</f>
        <v>Información publica y de conocimiento general</v>
      </c>
      <c r="AK151" s="373" t="str">
        <f>IF(ISERROR(VLOOKUP(AG151,'Listas Ley Transparencia'!$H$3:$M$17,4,0)),"",VLOOKUP(AG151,'Listas Ley Transparencia'!$H$3:$M$17,4,0))</f>
        <v>Publica</v>
      </c>
      <c r="AL151" s="374" t="str">
        <f>IF(ISERROR(VLOOKUP(AG151,'Listas Ley Transparencia'!$H$3:$M$17,6,0)),"",VLOOKUP(AG151,'Listas Ley Transparencia'!$H$3:$M$17,6,0))</f>
        <v>No Aplica</v>
      </c>
      <c r="AM151" s="378" t="s">
        <v>235</v>
      </c>
      <c r="AN151" s="239">
        <v>45973</v>
      </c>
      <c r="AO151" s="198" t="s">
        <v>264</v>
      </c>
      <c r="AP151" s="198" t="s">
        <v>267</v>
      </c>
      <c r="AQ151" s="216" t="s">
        <v>427</v>
      </c>
    </row>
    <row r="152" spans="1:43" ht="39">
      <c r="A152" s="67">
        <v>145</v>
      </c>
      <c r="B152" s="281" t="s">
        <v>408</v>
      </c>
      <c r="C152" s="282" t="s">
        <v>428</v>
      </c>
      <c r="D152" s="204" t="s">
        <v>429</v>
      </c>
      <c r="E152" s="204" t="s">
        <v>430</v>
      </c>
      <c r="F152" s="282" t="s">
        <v>90</v>
      </c>
      <c r="G152" s="284" t="s">
        <v>91</v>
      </c>
      <c r="H152" s="285" t="s">
        <v>431</v>
      </c>
      <c r="I152" s="285" t="s">
        <v>413</v>
      </c>
      <c r="J152" s="282" t="s">
        <v>113</v>
      </c>
      <c r="K152" s="205" t="s">
        <v>94</v>
      </c>
      <c r="L152" s="206" t="s">
        <v>125</v>
      </c>
      <c r="M152" s="63">
        <f>IFERROR(VLOOKUP(L152,'Listas Activos'!$B$24:$C$28,2,0),0)</f>
        <v>3</v>
      </c>
      <c r="N152" s="208" t="s">
        <v>115</v>
      </c>
      <c r="O152" s="63">
        <f>IFERROR(VLOOKUP(N152,'Listas Activos'!$B$31:$C$35,2,0),0)</f>
        <v>3</v>
      </c>
      <c r="P152" s="208" t="s">
        <v>115</v>
      </c>
      <c r="Q152" s="63">
        <f>IFERROR(VLOOKUP(P152,'Listas Activos'!$B$38:$C$42,2,0),0)</f>
        <v>3</v>
      </c>
      <c r="R152" s="63">
        <f t="shared" si="17"/>
        <v>5</v>
      </c>
      <c r="S152" s="93" t="str">
        <f>IFERROR(VLOOKUP(R152,'Listas Activos'!$B$4:$C$7,2,0),"-")</f>
        <v>Alto</v>
      </c>
      <c r="T152" s="213"/>
      <c r="U152" s="370" t="s">
        <v>97</v>
      </c>
      <c r="V152" s="198" t="s">
        <v>116</v>
      </c>
      <c r="W152" s="198" t="s">
        <v>116</v>
      </c>
      <c r="X152" s="198" t="s">
        <v>97</v>
      </c>
      <c r="Y152" s="198" t="s">
        <v>116</v>
      </c>
      <c r="Z152" s="370" t="s">
        <v>205</v>
      </c>
      <c r="AA152" s="198" t="s">
        <v>99</v>
      </c>
      <c r="AB152" s="137" t="s">
        <v>262</v>
      </c>
      <c r="AC152" s="137" t="s">
        <v>263</v>
      </c>
      <c r="AD152" s="214">
        <v>41621</v>
      </c>
      <c r="AE152" s="137" t="s">
        <v>102</v>
      </c>
      <c r="AF152" s="124" t="s">
        <v>432</v>
      </c>
      <c r="AG152" s="137" t="s">
        <v>234</v>
      </c>
      <c r="AH152" s="139" t="s">
        <v>433</v>
      </c>
      <c r="AI152" s="372" t="str">
        <f>IF(ISERROR(VLOOKUP(AG152,'Listas Ley Transparencia'!$H$3:$M$17,2,0)),"",VLOOKUP(AG152,'Listas Ley Transparencia'!$H$3:$M$17,2,0))</f>
        <v>Información publica y de conocimiento general</v>
      </c>
      <c r="AJ152" s="373" t="str">
        <f>IF(ISERROR(VLOOKUP(AG152,'Listas Ley Transparencia'!$H$3:$M$17,3,0)),"",VLOOKUP(AG152,'Listas Ley Transparencia'!$H$3:$M$17,3,0))</f>
        <v>Información publica y de conocimiento general</v>
      </c>
      <c r="AK152" s="373" t="str">
        <f>IF(ISERROR(VLOOKUP(AG152,'Listas Ley Transparencia'!$H$3:$M$17,4,0)),"",VLOOKUP(AG152,'Listas Ley Transparencia'!$H$3:$M$17,4,0))</f>
        <v>Publica</v>
      </c>
      <c r="AL152" s="374" t="str">
        <f>IF(ISERROR(VLOOKUP(AG152,'Listas Ley Transparencia'!$H$3:$M$17,6,0)),"",VLOOKUP(AG152,'Listas Ley Transparencia'!$H$3:$M$17,6,0))</f>
        <v>No Aplica</v>
      </c>
      <c r="AM152" s="378" t="s">
        <v>235</v>
      </c>
      <c r="AN152" s="239">
        <v>45973</v>
      </c>
      <c r="AO152" s="198" t="s">
        <v>264</v>
      </c>
      <c r="AP152" s="198" t="s">
        <v>209</v>
      </c>
      <c r="AQ152" s="216" t="s">
        <v>224</v>
      </c>
    </row>
    <row r="153" spans="1:43" ht="39">
      <c r="A153" s="67">
        <v>146</v>
      </c>
      <c r="B153" s="281" t="s">
        <v>408</v>
      </c>
      <c r="C153" s="282" t="s">
        <v>409</v>
      </c>
      <c r="D153" s="204" t="s">
        <v>434</v>
      </c>
      <c r="E153" s="204" t="s">
        <v>435</v>
      </c>
      <c r="F153" s="282" t="s">
        <v>90</v>
      </c>
      <c r="G153" s="286" t="s">
        <v>91</v>
      </c>
      <c r="H153" s="285" t="s">
        <v>413</v>
      </c>
      <c r="I153" s="285" t="s">
        <v>436</v>
      </c>
      <c r="J153" s="287" t="s">
        <v>113</v>
      </c>
      <c r="K153" s="205" t="s">
        <v>94</v>
      </c>
      <c r="L153" s="62" t="s">
        <v>125</v>
      </c>
      <c r="M153" s="63">
        <f>IFERROR(VLOOKUP(L153,'Listas Activos'!$B$24:$C$28,2,0),0)</f>
        <v>3</v>
      </c>
      <c r="N153" s="62" t="s">
        <v>115</v>
      </c>
      <c r="O153" s="63">
        <f>IFERROR(VLOOKUP(N153,'Listas Activos'!$B$31:$C$35,2,0),0)</f>
        <v>3</v>
      </c>
      <c r="P153" s="62" t="s">
        <v>126</v>
      </c>
      <c r="Q153" s="63">
        <f>IFERROR(VLOOKUP(P153,'Listas Activos'!$B$38:$C$42,2,0),0)</f>
        <v>1</v>
      </c>
      <c r="R153" s="63">
        <f t="shared" si="17"/>
        <v>3</v>
      </c>
      <c r="S153" s="93" t="str">
        <f>IFERROR(VLOOKUP(R153,'Listas Activos'!$B$4:$C$7,2,0),"-")</f>
        <v>Medio</v>
      </c>
      <c r="T153" s="66"/>
      <c r="U153" s="64" t="s">
        <v>116</v>
      </c>
      <c r="V153" s="137"/>
      <c r="W153" s="137"/>
      <c r="X153" s="137"/>
      <c r="Y153" s="137"/>
      <c r="Z153" s="64" t="s">
        <v>205</v>
      </c>
      <c r="AA153" s="137" t="s">
        <v>99</v>
      </c>
      <c r="AB153" s="137" t="s">
        <v>262</v>
      </c>
      <c r="AC153" s="137" t="s">
        <v>263</v>
      </c>
      <c r="AD153" s="138"/>
      <c r="AE153" s="137"/>
      <c r="AF153" s="124"/>
      <c r="AG153" s="137" t="s">
        <v>234</v>
      </c>
      <c r="AH153" s="139"/>
      <c r="AI153" s="372" t="str">
        <f>IF(ISERROR(VLOOKUP(AG153,'Listas Ley Transparencia'!$H$3:$M$17,2,0)),"",VLOOKUP(AG153,'Listas Ley Transparencia'!$H$3:$M$17,2,0))</f>
        <v>Información publica y de conocimiento general</v>
      </c>
      <c r="AJ153" s="373" t="str">
        <f>IF(ISERROR(VLOOKUP(AG153,'Listas Ley Transparencia'!$H$3:$M$17,3,0)),"",VLOOKUP(AG153,'Listas Ley Transparencia'!$H$3:$M$17,3,0))</f>
        <v>Información publica y de conocimiento general</v>
      </c>
      <c r="AK153" s="373" t="str">
        <f>IF(ISERROR(VLOOKUP(AG153,'Listas Ley Transparencia'!$H$3:$M$17,4,0)),"",VLOOKUP(AG153,'Listas Ley Transparencia'!$H$3:$M$17,4,0))</f>
        <v>Publica</v>
      </c>
      <c r="AL153" s="374" t="str">
        <f>IF(ISERROR(VLOOKUP(AG153,'Listas Ley Transparencia'!$H$3:$M$17,6,0)),"",VLOOKUP(AG153,'Listas Ley Transparencia'!$H$3:$M$17,6,0))</f>
        <v>No Aplica</v>
      </c>
      <c r="AM153" s="64" t="s">
        <v>235</v>
      </c>
      <c r="AN153" s="239">
        <v>45973</v>
      </c>
      <c r="AO153" s="137" t="s">
        <v>264</v>
      </c>
      <c r="AP153" s="137" t="s">
        <v>267</v>
      </c>
      <c r="AQ153" s="420" t="s">
        <v>268</v>
      </c>
    </row>
    <row r="154" spans="1:43" ht="78">
      <c r="A154" s="67">
        <v>147</v>
      </c>
      <c r="B154" s="281" t="s">
        <v>408</v>
      </c>
      <c r="C154" s="282" t="s">
        <v>409</v>
      </c>
      <c r="D154" s="204" t="s">
        <v>437</v>
      </c>
      <c r="E154" s="204" t="s">
        <v>438</v>
      </c>
      <c r="F154" s="282" t="s">
        <v>90</v>
      </c>
      <c r="G154" s="284" t="s">
        <v>439</v>
      </c>
      <c r="H154" s="285" t="s">
        <v>413</v>
      </c>
      <c r="I154" s="285" t="s">
        <v>413</v>
      </c>
      <c r="J154" s="282" t="s">
        <v>93</v>
      </c>
      <c r="K154" s="61" t="s">
        <v>94</v>
      </c>
      <c r="L154" s="62" t="s">
        <v>95</v>
      </c>
      <c r="M154" s="63">
        <f>IFERROR(VLOOKUP(L154,'Listas Activos'!$B$24:$C$28,2,0),0)</f>
        <v>5</v>
      </c>
      <c r="N154" s="62" t="s">
        <v>96</v>
      </c>
      <c r="O154" s="63">
        <f>IFERROR(VLOOKUP(N154,'Listas Activos'!$B$31:$C$35,2,0),0)</f>
        <v>5</v>
      </c>
      <c r="P154" s="62" t="s">
        <v>96</v>
      </c>
      <c r="Q154" s="63">
        <f>IFERROR(VLOOKUP(P154,'Listas Activos'!$B$38:$C$42,2,0),0)</f>
        <v>5</v>
      </c>
      <c r="R154" s="63">
        <f t="shared" si="17"/>
        <v>5</v>
      </c>
      <c r="S154" s="93" t="str">
        <f>IFERROR(VLOOKUP(R154,'Listas Activos'!$B$4:$C$7,2,0),"-")</f>
        <v>Alto</v>
      </c>
      <c r="T154" s="66"/>
      <c r="U154" s="379" t="s">
        <v>97</v>
      </c>
      <c r="V154" s="366" t="s">
        <v>97</v>
      </c>
      <c r="W154" s="366" t="s">
        <v>97</v>
      </c>
      <c r="X154" s="366" t="s">
        <v>97</v>
      </c>
      <c r="Y154" s="366" t="s">
        <v>97</v>
      </c>
      <c r="Z154" s="379" t="s">
        <v>205</v>
      </c>
      <c r="AA154" s="366" t="s">
        <v>415</v>
      </c>
      <c r="AB154" s="137" t="s">
        <v>262</v>
      </c>
      <c r="AC154" s="137" t="s">
        <v>263</v>
      </c>
      <c r="AD154" s="380">
        <v>41516</v>
      </c>
      <c r="AE154" s="366" t="s">
        <v>102</v>
      </c>
      <c r="AF154" s="124" t="s">
        <v>440</v>
      </c>
      <c r="AG154" s="366" t="s">
        <v>283</v>
      </c>
      <c r="AH154" s="381" t="s">
        <v>441</v>
      </c>
      <c r="AI154" s="372" t="str">
        <f>IF(ISERROR(VLOOKUP(AG154,'Listas Ley Transparencia'!$H$3:$M$17,2,0)),"",VLOOKUP(AG154,'Listas Ley Transparencia'!$H$3:$M$17,2,0))</f>
        <v>Información exceptuada por daño de derechos a personas naturales o jurídicas. Articulo 18 Ley 1712 de 2014</v>
      </c>
      <c r="AJ154" s="373" t="str">
        <f>IF(ISERROR(VLOOKUP(AG154,'Listas Ley Transparencia'!$H$3:$M$17,3,0)),"",VLOOKUP(AG154,'Listas Ley Transparencia'!$H$3:$M$17,3,0))</f>
        <v>Los secretos comerciales, industriales y profesionales, así como los estipulados en el parágrafo del articulo 77 de la Ley 1474 de 2011</v>
      </c>
      <c r="AK154" s="373" t="str">
        <f>IF(ISERROR(VLOOKUP(AG154,'Listas Ley Transparencia'!$H$3:$M$17,4,0)),"",VLOOKUP(AG154,'Listas Ley Transparencia'!$H$3:$M$17,4,0))</f>
        <v>Publica Clasificada</v>
      </c>
      <c r="AL154" s="374" t="str">
        <f>IF(ISERROR(VLOOKUP(AG154,'Listas Ley Transparencia'!$H$3:$M$17,6,0)),"",VLOOKUP(AG154,'Listas Ley Transparencia'!$H$3:$M$17,6,0))</f>
        <v>Ilimitada</v>
      </c>
      <c r="AM154" s="382" t="s">
        <v>106</v>
      </c>
      <c r="AN154" s="239">
        <v>45973</v>
      </c>
      <c r="AO154" s="366" t="s">
        <v>264</v>
      </c>
      <c r="AP154" s="366" t="s">
        <v>419</v>
      </c>
      <c r="AQ154" s="419" t="s">
        <v>442</v>
      </c>
    </row>
    <row r="155" spans="1:43" ht="65">
      <c r="A155" s="67">
        <v>148</v>
      </c>
      <c r="B155" s="275" t="s">
        <v>408</v>
      </c>
      <c r="C155" s="137" t="s">
        <v>421</v>
      </c>
      <c r="D155" s="204" t="s">
        <v>443</v>
      </c>
      <c r="E155" s="204" t="s">
        <v>444</v>
      </c>
      <c r="F155" s="218" t="s">
        <v>137</v>
      </c>
      <c r="G155" s="276" t="s">
        <v>445</v>
      </c>
      <c r="H155" s="277" t="s">
        <v>446</v>
      </c>
      <c r="I155" s="277" t="s">
        <v>446</v>
      </c>
      <c r="J155" s="278" t="s">
        <v>113</v>
      </c>
      <c r="K155" s="61" t="s">
        <v>94</v>
      </c>
      <c r="L155" s="62" t="s">
        <v>95</v>
      </c>
      <c r="M155" s="63">
        <f>IFERROR(VLOOKUP(L155,'Listas Activos'!$B$24:$C$28,2,0),0)</f>
        <v>5</v>
      </c>
      <c r="N155" s="62" t="s">
        <v>96</v>
      </c>
      <c r="O155" s="63">
        <f>IFERROR(VLOOKUP(N155,'Listas Activos'!$B$31:$C$35,2,0),0)</f>
        <v>5</v>
      </c>
      <c r="P155" s="62" t="s">
        <v>96</v>
      </c>
      <c r="Q155" s="63">
        <f>IFERROR(VLOOKUP(P155,'Listas Activos'!$B$38:$C$42,2,0),0)</f>
        <v>5</v>
      </c>
      <c r="R155" s="63">
        <f t="shared" si="17"/>
        <v>5</v>
      </c>
      <c r="S155" s="93" t="str">
        <f>IFERROR(VLOOKUP(R155,'Listas Activos'!$B$4:$C$7,2,0),"-")</f>
        <v>Alto</v>
      </c>
      <c r="T155" s="66"/>
      <c r="U155" s="64" t="s">
        <v>116</v>
      </c>
      <c r="V155" s="137"/>
      <c r="W155" s="137"/>
      <c r="X155" s="137"/>
      <c r="Y155" s="137"/>
      <c r="Z155" s="379" t="s">
        <v>205</v>
      </c>
      <c r="AA155" s="366" t="s">
        <v>99</v>
      </c>
      <c r="AB155" s="137" t="s">
        <v>100</v>
      </c>
      <c r="AC155" s="137" t="s">
        <v>101</v>
      </c>
      <c r="AD155" s="380"/>
      <c r="AE155" s="366" t="s">
        <v>102</v>
      </c>
      <c r="AF155" s="124" t="s">
        <v>447</v>
      </c>
      <c r="AG155" s="366" t="s">
        <v>283</v>
      </c>
      <c r="AH155" s="381"/>
      <c r="AI155" s="372" t="str">
        <f>IF(ISERROR(VLOOKUP(AG155,'Listas Ley Transparencia'!$H$3:$M$17,2,0)),"",VLOOKUP(AG155,'Listas Ley Transparencia'!$H$3:$M$17,2,0))</f>
        <v>Información exceptuada por daño de derechos a personas naturales o jurídicas. Articulo 18 Ley 1712 de 2014</v>
      </c>
      <c r="AJ155" s="373" t="str">
        <f>IF(ISERROR(VLOOKUP(AG155,'Listas Ley Transparencia'!$H$3:$M$17,3,0)),"",VLOOKUP(AG155,'Listas Ley Transparencia'!$H$3:$M$17,3,0))</f>
        <v>Los secretos comerciales, industriales y profesionales, así como los estipulados en el parágrafo del articulo 77 de la Ley 1474 de 2011</v>
      </c>
      <c r="AK155" s="373" t="str">
        <f>IF(ISERROR(VLOOKUP(AG155,'Listas Ley Transparencia'!$H$3:$M$17,4,0)),"",VLOOKUP(AG155,'Listas Ley Transparencia'!$H$3:$M$17,4,0))</f>
        <v>Publica Clasificada</v>
      </c>
      <c r="AL155" s="374" t="str">
        <f>IF(ISERROR(VLOOKUP(AG155,'Listas Ley Transparencia'!$H$3:$M$17,6,0)),"",VLOOKUP(AG155,'Listas Ley Transparencia'!$H$3:$M$17,6,0))</f>
        <v>Ilimitada</v>
      </c>
      <c r="AM155" s="382" t="s">
        <v>448</v>
      </c>
      <c r="AN155" s="239">
        <v>45973</v>
      </c>
      <c r="AO155" s="366" t="s">
        <v>273</v>
      </c>
      <c r="AP155" s="366" t="s">
        <v>267</v>
      </c>
      <c r="AQ155" s="420" t="s">
        <v>449</v>
      </c>
    </row>
    <row r="156" spans="1:43" ht="39">
      <c r="A156" s="67">
        <v>149</v>
      </c>
      <c r="B156" s="148" t="s">
        <v>450</v>
      </c>
      <c r="C156" s="62" t="s">
        <v>421</v>
      </c>
      <c r="D156" s="204" t="s">
        <v>451</v>
      </c>
      <c r="E156" s="204" t="s">
        <v>452</v>
      </c>
      <c r="F156" s="62" t="s">
        <v>90</v>
      </c>
      <c r="G156" s="204" t="s">
        <v>91</v>
      </c>
      <c r="H156" s="65" t="s">
        <v>453</v>
      </c>
      <c r="I156" s="65" t="s">
        <v>454</v>
      </c>
      <c r="J156" s="146" t="s">
        <v>93</v>
      </c>
      <c r="K156" s="61" t="s">
        <v>94</v>
      </c>
      <c r="L156" s="218" t="s">
        <v>125</v>
      </c>
      <c r="M156" s="63">
        <f>IFERROR(VLOOKUP(L156,'Listas Activos'!$B$24:$C$28,2,0),0)</f>
        <v>3</v>
      </c>
      <c r="N156" s="218" t="s">
        <v>96</v>
      </c>
      <c r="O156" s="63">
        <f>IFERROR(VLOOKUP(N156,'Listas Activos'!$B$31:$C$35,2,0),0)</f>
        <v>5</v>
      </c>
      <c r="P156" s="218" t="s">
        <v>115</v>
      </c>
      <c r="Q156" s="63">
        <f>IFERROR(VLOOKUP(P156,'Listas Activos'!$B$38:$C$42,2,0),0)</f>
        <v>3</v>
      </c>
      <c r="R156" s="63">
        <f t="shared" si="17"/>
        <v>3</v>
      </c>
      <c r="S156" s="93" t="str">
        <f>IFERROR(VLOOKUP(R156,'Listas Activos'!$B$4:$C$7,2,0),"-")</f>
        <v>Medio</v>
      </c>
      <c r="T156" s="66" t="s">
        <v>455</v>
      </c>
      <c r="U156" s="219" t="s">
        <v>116</v>
      </c>
      <c r="V156" s="136"/>
      <c r="W156" s="136"/>
      <c r="X156" s="136"/>
      <c r="Y156" s="136"/>
      <c r="Z156" s="219" t="s">
        <v>205</v>
      </c>
      <c r="AA156" s="136" t="s">
        <v>99</v>
      </c>
      <c r="AB156" s="137" t="s">
        <v>262</v>
      </c>
      <c r="AC156" s="137" t="s">
        <v>263</v>
      </c>
      <c r="AD156" s="220">
        <v>41253</v>
      </c>
      <c r="AE156" s="65" t="s">
        <v>454</v>
      </c>
      <c r="AF156" s="118"/>
      <c r="AG156" s="136" t="s">
        <v>234</v>
      </c>
      <c r="AH156" s="221"/>
      <c r="AI156" s="222" t="str">
        <f>IF(ISERROR(VLOOKUP(AG156,'Listas Ley Transparencia'!$H$3:$M$17,2,0)),"",VLOOKUP(AG156,'Listas Ley Transparencia'!$H$3:$M$17,2,0))</f>
        <v>Información publica y de conocimiento general</v>
      </c>
      <c r="AJ156" s="223" t="str">
        <f>IF(ISERROR(VLOOKUP(AG156,'Listas Ley Transparencia'!$H$3:$M$17,3,0)),"",VLOOKUP(AG156,'Listas Ley Transparencia'!$H$3:$M$17,3,0))</f>
        <v>Información publica y de conocimiento general</v>
      </c>
      <c r="AK156" s="223" t="str">
        <f>IF(ISERROR(VLOOKUP(AG156,'Listas Ley Transparencia'!$H$3:$M$17,4,0)),"",VLOOKUP(AG156,'Listas Ley Transparencia'!$H$3:$M$17,4,0))</f>
        <v>Publica</v>
      </c>
      <c r="AL156" s="224" t="str">
        <f>IF(ISERROR(VLOOKUP(AG156,'Listas Ley Transparencia'!$H$3:$M$17,6,0)),"",VLOOKUP(AG156,'Listas Ley Transparencia'!$H$3:$M$17,6,0))</f>
        <v>No Aplica</v>
      </c>
      <c r="AM156" s="238" t="s">
        <v>235</v>
      </c>
      <c r="AN156" s="239">
        <v>45950</v>
      </c>
      <c r="AO156" s="201" t="s">
        <v>276</v>
      </c>
      <c r="AP156" s="201" t="s">
        <v>267</v>
      </c>
      <c r="AQ156" s="245" t="s">
        <v>456</v>
      </c>
    </row>
    <row r="157" spans="1:43" ht="40" customHeight="1">
      <c r="A157" s="67">
        <v>150</v>
      </c>
      <c r="B157" s="148" t="s">
        <v>450</v>
      </c>
      <c r="C157" s="62" t="s">
        <v>457</v>
      </c>
      <c r="D157" s="204" t="s">
        <v>458</v>
      </c>
      <c r="E157" s="204" t="s">
        <v>459</v>
      </c>
      <c r="F157" s="62" t="s">
        <v>90</v>
      </c>
      <c r="G157" s="204" t="s">
        <v>460</v>
      </c>
      <c r="H157" s="65" t="s">
        <v>461</v>
      </c>
      <c r="I157" s="65" t="s">
        <v>461</v>
      </c>
      <c r="J157" s="146" t="s">
        <v>93</v>
      </c>
      <c r="K157" s="61" t="s">
        <v>94</v>
      </c>
      <c r="L157" s="218" t="s">
        <v>125</v>
      </c>
      <c r="M157" s="63">
        <f>IFERROR(VLOOKUP(L157,'Listas Activos'!$B$24:$C$28,2,0),0)</f>
        <v>3</v>
      </c>
      <c r="N157" s="218" t="s">
        <v>126</v>
      </c>
      <c r="O157" s="63">
        <f>IFERROR(VLOOKUP(N157,'Listas Activos'!$B$31:$C$35,2,0),0)</f>
        <v>1</v>
      </c>
      <c r="P157" s="218" t="s">
        <v>126</v>
      </c>
      <c r="Q157" s="63">
        <f>IFERROR(VLOOKUP(P157,'Listas Activos'!$B$38:$C$42,2,0),0)</f>
        <v>1</v>
      </c>
      <c r="R157" s="63">
        <f t="shared" ref="R157:R158" si="18">IF(AND(M157&gt;0,O157&gt;0,Q157&gt;0,U157="Si"),5,IF(OR(M157=0,O157=0,Q157=0),0,IF(AND(M157=1,O157=1,Q157=1),1,(IF(OR(AND(M157=5,O157=5),AND(O157=5,Q157=5),AND(M157=5,Q157=5),AND(M157=5,O157=5,Q157=5)),5,3)))))</f>
        <v>3</v>
      </c>
      <c r="S157" s="93" t="str">
        <f>IFERROR(VLOOKUP(R157,'Listas Activos'!$B$4:$C$7,2,0),"-")</f>
        <v>Medio</v>
      </c>
      <c r="T157" s="66"/>
      <c r="U157" s="279" t="s">
        <v>116</v>
      </c>
      <c r="V157" s="276"/>
      <c r="W157" s="276"/>
      <c r="X157" s="276"/>
      <c r="Y157" s="276"/>
      <c r="Z157" s="279" t="s">
        <v>205</v>
      </c>
      <c r="AA157" s="276" t="s">
        <v>99</v>
      </c>
      <c r="AB157" s="137" t="s">
        <v>262</v>
      </c>
      <c r="AC157" s="137" t="s">
        <v>263</v>
      </c>
      <c r="AD157" s="309">
        <v>44713</v>
      </c>
      <c r="AE157" s="65" t="s">
        <v>461</v>
      </c>
      <c r="AF157" s="338"/>
      <c r="AG157" s="276" t="s">
        <v>234</v>
      </c>
      <c r="AH157" s="334"/>
      <c r="AI157" s="222" t="str">
        <f>IF(ISERROR(VLOOKUP(AG157,'Listas Ley Transparencia'!$H$3:$M$17,2,0)),"",VLOOKUP(AG157,'Listas Ley Transparencia'!$H$3:$M$17,2,0))</f>
        <v>Información publica y de conocimiento general</v>
      </c>
      <c r="AJ157" s="223" t="str">
        <f>IF(ISERROR(VLOOKUP(AG157,'Listas Ley Transparencia'!$H$3:$M$17,3,0)),"",VLOOKUP(AG157,'Listas Ley Transparencia'!$H$3:$M$17,3,0))</f>
        <v>Información publica y de conocimiento general</v>
      </c>
      <c r="AK157" s="223" t="str">
        <f>IF(ISERROR(VLOOKUP(AG157,'Listas Ley Transparencia'!$H$3:$M$17,4,0)),"",VLOOKUP(AG157,'Listas Ley Transparencia'!$H$3:$M$17,4,0))</f>
        <v>Publica</v>
      </c>
      <c r="AL157" s="224" t="str">
        <f>IF(ISERROR(VLOOKUP(AG157,'Listas Ley Transparencia'!$H$3:$M$17,6,0)),"",VLOOKUP(AG157,'Listas Ley Transparencia'!$H$3:$M$17,6,0))</f>
        <v>No Aplica</v>
      </c>
      <c r="AM157" s="238" t="s">
        <v>235</v>
      </c>
      <c r="AN157" s="239">
        <v>45950</v>
      </c>
      <c r="AO157" s="201" t="s">
        <v>264</v>
      </c>
      <c r="AP157" s="201" t="s">
        <v>267</v>
      </c>
      <c r="AQ157" s="245" t="s">
        <v>462</v>
      </c>
    </row>
    <row r="158" spans="1:43" ht="49.5" customHeight="1">
      <c r="A158" s="67">
        <v>151</v>
      </c>
      <c r="B158" s="148" t="s">
        <v>450</v>
      </c>
      <c r="C158" s="62" t="s">
        <v>463</v>
      </c>
      <c r="D158" s="204" t="s">
        <v>464</v>
      </c>
      <c r="E158" s="204" t="s">
        <v>465</v>
      </c>
      <c r="F158" s="62" t="s">
        <v>90</v>
      </c>
      <c r="G158" s="204" t="s">
        <v>466</v>
      </c>
      <c r="H158" s="65" t="s">
        <v>453</v>
      </c>
      <c r="I158" s="65" t="s">
        <v>461</v>
      </c>
      <c r="J158" s="146" t="s">
        <v>93</v>
      </c>
      <c r="K158" s="61" t="s">
        <v>94</v>
      </c>
      <c r="L158" s="218" t="s">
        <v>125</v>
      </c>
      <c r="M158" s="63">
        <f>IFERROR(VLOOKUP(L158,'Listas Activos'!$B$24:$C$28,2,0),0)</f>
        <v>3</v>
      </c>
      <c r="N158" s="218" t="s">
        <v>126</v>
      </c>
      <c r="O158" s="63">
        <f>IFERROR(VLOOKUP(N158,'Listas Activos'!$B$31:$C$35,2,0),0)</f>
        <v>1</v>
      </c>
      <c r="P158" s="218" t="s">
        <v>126</v>
      </c>
      <c r="Q158" s="63">
        <f>IFERROR(VLOOKUP(P158,'Listas Activos'!$B$38:$C$42,2,0),0)</f>
        <v>1</v>
      </c>
      <c r="R158" s="63">
        <f t="shared" si="18"/>
        <v>5</v>
      </c>
      <c r="S158" s="93" t="str">
        <f>IFERROR(VLOOKUP(R158,'Listas Activos'!$B$4:$C$7,2,0),"-")</f>
        <v>Alto</v>
      </c>
      <c r="T158" s="66"/>
      <c r="U158" s="279" t="s">
        <v>97</v>
      </c>
      <c r="V158" s="276" t="s">
        <v>97</v>
      </c>
      <c r="W158" s="276"/>
      <c r="X158" s="276"/>
      <c r="Y158" s="276"/>
      <c r="Z158" s="279" t="s">
        <v>205</v>
      </c>
      <c r="AA158" s="276" t="s">
        <v>99</v>
      </c>
      <c r="AB158" s="137" t="s">
        <v>262</v>
      </c>
      <c r="AC158" s="137" t="s">
        <v>263</v>
      </c>
      <c r="AD158" s="309">
        <v>44713</v>
      </c>
      <c r="AE158" s="65" t="s">
        <v>461</v>
      </c>
      <c r="AF158" s="338"/>
      <c r="AG158" s="276" t="s">
        <v>234</v>
      </c>
      <c r="AH158" s="334"/>
      <c r="AI158" s="222" t="str">
        <f>IF(ISERROR(VLOOKUP(AG158,'Listas Ley Transparencia'!$H$3:$M$17,2,0)),"",VLOOKUP(AG158,'Listas Ley Transparencia'!$H$3:$M$17,2,0))</f>
        <v>Información publica y de conocimiento general</v>
      </c>
      <c r="AJ158" s="223" t="str">
        <f>IF(ISERROR(VLOOKUP(AG158,'Listas Ley Transparencia'!$H$3:$M$17,3,0)),"",VLOOKUP(AG158,'Listas Ley Transparencia'!$H$3:$M$17,3,0))</f>
        <v>Información publica y de conocimiento general</v>
      </c>
      <c r="AK158" s="223" t="str">
        <f>IF(ISERROR(VLOOKUP(AG158,'Listas Ley Transparencia'!$H$3:$M$17,4,0)),"",VLOOKUP(AG158,'Listas Ley Transparencia'!$H$3:$M$17,4,0))</f>
        <v>Publica</v>
      </c>
      <c r="AL158" s="224" t="str">
        <f>IF(ISERROR(VLOOKUP(AG158,'Listas Ley Transparencia'!$H$3:$M$17,6,0)),"",VLOOKUP(AG158,'Listas Ley Transparencia'!$H$3:$M$17,6,0))</f>
        <v>No Aplica</v>
      </c>
      <c r="AM158" s="238" t="s">
        <v>235</v>
      </c>
      <c r="AN158" s="239">
        <v>45950</v>
      </c>
      <c r="AO158" s="201" t="s">
        <v>264</v>
      </c>
      <c r="AP158" s="201" t="s">
        <v>267</v>
      </c>
      <c r="AQ158" s="245" t="s">
        <v>467</v>
      </c>
    </row>
    <row r="159" spans="1:43" ht="40" customHeight="1">
      <c r="A159" s="67">
        <v>152</v>
      </c>
      <c r="B159" s="148" t="s">
        <v>450</v>
      </c>
      <c r="C159" s="62" t="s">
        <v>463</v>
      </c>
      <c r="D159" s="204" t="s">
        <v>468</v>
      </c>
      <c r="E159" s="204" t="s">
        <v>469</v>
      </c>
      <c r="F159" s="62" t="s">
        <v>90</v>
      </c>
      <c r="G159" s="204" t="s">
        <v>91</v>
      </c>
      <c r="H159" s="65" t="s">
        <v>453</v>
      </c>
      <c r="I159" s="65" t="s">
        <v>454</v>
      </c>
      <c r="J159" s="146" t="s">
        <v>113</v>
      </c>
      <c r="K159" s="61" t="s">
        <v>94</v>
      </c>
      <c r="L159" s="218" t="s">
        <v>95</v>
      </c>
      <c r="M159" s="63">
        <f>IFERROR(VLOOKUP(L159,'Listas Activos'!$B$24:$C$28,2,0),0)</f>
        <v>5</v>
      </c>
      <c r="N159" s="218" t="s">
        <v>115</v>
      </c>
      <c r="O159" s="63">
        <f>IFERROR(VLOOKUP(N159,'Listas Activos'!$B$31:$C$35,2,0),0)</f>
        <v>3</v>
      </c>
      <c r="P159" s="218" t="s">
        <v>115</v>
      </c>
      <c r="Q159" s="63">
        <f>IFERROR(VLOOKUP(P159,'Listas Activos'!$B$38:$C$42,2,0),0)</f>
        <v>3</v>
      </c>
      <c r="R159" s="63">
        <f t="shared" si="17"/>
        <v>5</v>
      </c>
      <c r="S159" s="258" t="str">
        <f>IFERROR(VLOOKUP(R159,'Listas Activos'!$B$4:$C$7,2,0),"-")</f>
        <v>Alto</v>
      </c>
      <c r="T159" s="66" t="s">
        <v>470</v>
      </c>
      <c r="U159" s="64" t="s">
        <v>97</v>
      </c>
      <c r="V159" s="137" t="s">
        <v>97</v>
      </c>
      <c r="W159" s="137" t="s">
        <v>97</v>
      </c>
      <c r="X159" s="137" t="s">
        <v>97</v>
      </c>
      <c r="Y159" s="137" t="s">
        <v>116</v>
      </c>
      <c r="Z159" s="64" t="s">
        <v>98</v>
      </c>
      <c r="AA159" s="137" t="s">
        <v>415</v>
      </c>
      <c r="AB159" s="137" t="s">
        <v>262</v>
      </c>
      <c r="AC159" s="137" t="s">
        <v>263</v>
      </c>
      <c r="AD159" s="138">
        <v>41455</v>
      </c>
      <c r="AE159" s="65" t="s">
        <v>454</v>
      </c>
      <c r="AF159" s="124"/>
      <c r="AG159" s="137" t="s">
        <v>283</v>
      </c>
      <c r="AH159" s="139"/>
      <c r="AI159" s="222" t="str">
        <f>IF(ISERROR(VLOOKUP(AG159,'Listas Ley Transparencia'!$H$3:$M$17,2,0)),"",VLOOKUP(AG159,'Listas Ley Transparencia'!$H$3:$M$17,2,0))</f>
        <v>Información exceptuada por daño de derechos a personas naturales o jurídicas. Articulo 18 Ley 1712 de 2014</v>
      </c>
      <c r="AJ159" s="223" t="str">
        <f>IF(ISERROR(VLOOKUP(AG159,'Listas Ley Transparencia'!$H$3:$M$17,3,0)),"",VLOOKUP(AG159,'Listas Ley Transparencia'!$H$3:$M$17,3,0))</f>
        <v>Los secretos comerciales, industriales y profesionales, así como los estipulados en el parágrafo del articulo 77 de la Ley 1474 de 2011</v>
      </c>
      <c r="AK159" s="223" t="str">
        <f>IF(ISERROR(VLOOKUP(AG159,'Listas Ley Transparencia'!$H$3:$M$17,4,0)),"",VLOOKUP(AG159,'Listas Ley Transparencia'!$H$3:$M$17,4,0))</f>
        <v>Publica Clasificada</v>
      </c>
      <c r="AL159" s="224" t="str">
        <f>IF(ISERROR(VLOOKUP(AG159,'Listas Ley Transparencia'!$H$3:$M$17,6,0)),"",VLOOKUP(AG159,'Listas Ley Transparencia'!$H$3:$M$17,6,0))</f>
        <v>Ilimitada</v>
      </c>
      <c r="AM159" s="238" t="s">
        <v>106</v>
      </c>
      <c r="AN159" s="239">
        <v>45950</v>
      </c>
      <c r="AO159" s="201" t="s">
        <v>264</v>
      </c>
      <c r="AP159" s="201" t="s">
        <v>209</v>
      </c>
      <c r="AQ159" s="245" t="s">
        <v>471</v>
      </c>
    </row>
    <row r="160" spans="1:43" ht="40" customHeight="1">
      <c r="A160" s="67">
        <v>153</v>
      </c>
      <c r="B160" s="148" t="s">
        <v>450</v>
      </c>
      <c r="C160" s="62" t="s">
        <v>463</v>
      </c>
      <c r="D160" s="204" t="s">
        <v>472</v>
      </c>
      <c r="E160" s="204" t="s">
        <v>473</v>
      </c>
      <c r="F160" s="62" t="s">
        <v>90</v>
      </c>
      <c r="G160" s="204" t="s">
        <v>91</v>
      </c>
      <c r="H160" s="65" t="s">
        <v>453</v>
      </c>
      <c r="I160" s="65" t="s">
        <v>461</v>
      </c>
      <c r="J160" s="146" t="s">
        <v>113</v>
      </c>
      <c r="K160" s="61" t="s">
        <v>94</v>
      </c>
      <c r="L160" s="62" t="s">
        <v>125</v>
      </c>
      <c r="M160" s="63">
        <f>IFERROR(VLOOKUP(L160,'Listas Activos'!$B$24:$C$28,2,0),0)</f>
        <v>3</v>
      </c>
      <c r="N160" s="62" t="s">
        <v>115</v>
      </c>
      <c r="O160" s="63">
        <f>IFERROR(VLOOKUP(N160,'Listas Activos'!$B$31:$C$35,2,0),0)</f>
        <v>3</v>
      </c>
      <c r="P160" s="218" t="s">
        <v>115</v>
      </c>
      <c r="Q160" s="63">
        <f>IFERROR(VLOOKUP(P160,'Listas Activos'!$B$38:$C$42,2,0),0)</f>
        <v>3</v>
      </c>
      <c r="R160" s="63">
        <f t="shared" si="17"/>
        <v>3</v>
      </c>
      <c r="S160" s="93" t="str">
        <f>IFERROR(VLOOKUP(R160,'Listas Activos'!$B$4:$C$7,2,0),"-")</f>
        <v>Medio</v>
      </c>
      <c r="T160" s="66" t="s">
        <v>474</v>
      </c>
      <c r="U160" s="64" t="s">
        <v>116</v>
      </c>
      <c r="V160" s="137"/>
      <c r="W160" s="137"/>
      <c r="X160" s="137"/>
      <c r="Y160" s="137"/>
      <c r="Z160" s="64" t="s">
        <v>205</v>
      </c>
      <c r="AA160" s="137" t="s">
        <v>99</v>
      </c>
      <c r="AB160" s="137" t="s">
        <v>262</v>
      </c>
      <c r="AC160" s="137" t="s">
        <v>263</v>
      </c>
      <c r="AD160" s="138">
        <v>42195</v>
      </c>
      <c r="AE160" s="65" t="s">
        <v>461</v>
      </c>
      <c r="AF160" s="124"/>
      <c r="AG160" s="137" t="s">
        <v>234</v>
      </c>
      <c r="AH160" s="139"/>
      <c r="AI160" s="222" t="str">
        <f>IF(ISERROR(VLOOKUP(AG160,'Listas Ley Transparencia'!$H$3:$M$17,2,0)),"",VLOOKUP(AG160,'Listas Ley Transparencia'!$H$3:$M$17,2,0))</f>
        <v>Información publica y de conocimiento general</v>
      </c>
      <c r="AJ160" s="223" t="str">
        <f>IF(ISERROR(VLOOKUP(AG160,'Listas Ley Transparencia'!$H$3:$M$17,3,0)),"",VLOOKUP(AG160,'Listas Ley Transparencia'!$H$3:$M$17,3,0))</f>
        <v>Información publica y de conocimiento general</v>
      </c>
      <c r="AK160" s="223" t="str">
        <f>IF(ISERROR(VLOOKUP(AG160,'Listas Ley Transparencia'!$H$3:$M$17,4,0)),"",VLOOKUP(AG160,'Listas Ley Transparencia'!$H$3:$M$17,4,0))</f>
        <v>Publica</v>
      </c>
      <c r="AL160" s="224" t="str">
        <f>IF(ISERROR(VLOOKUP(AG160,'Listas Ley Transparencia'!$H$3:$M$17,6,0)),"",VLOOKUP(AG160,'Listas Ley Transparencia'!$H$3:$M$17,6,0))</f>
        <v>No Aplica</v>
      </c>
      <c r="AM160" s="238" t="s">
        <v>235</v>
      </c>
      <c r="AN160" s="239">
        <v>45950</v>
      </c>
      <c r="AO160" s="201" t="s">
        <v>273</v>
      </c>
      <c r="AP160" s="201" t="s">
        <v>209</v>
      </c>
      <c r="AQ160" s="245" t="s">
        <v>475</v>
      </c>
    </row>
    <row r="161" spans="1:43" ht="57" customHeight="1">
      <c r="A161" s="67">
        <v>154</v>
      </c>
      <c r="B161" s="148" t="s">
        <v>450</v>
      </c>
      <c r="C161" s="62" t="s">
        <v>463</v>
      </c>
      <c r="D161" s="204" t="s">
        <v>476</v>
      </c>
      <c r="E161" s="204" t="s">
        <v>477</v>
      </c>
      <c r="F161" s="62" t="s">
        <v>90</v>
      </c>
      <c r="G161" s="204" t="s">
        <v>91</v>
      </c>
      <c r="H161" s="65" t="s">
        <v>453</v>
      </c>
      <c r="I161" s="65" t="s">
        <v>454</v>
      </c>
      <c r="J161" s="146" t="s">
        <v>113</v>
      </c>
      <c r="K161" s="61" t="s">
        <v>94</v>
      </c>
      <c r="L161" s="62" t="s">
        <v>125</v>
      </c>
      <c r="M161" s="63">
        <f>IFERROR(VLOOKUP(L161,'Listas Activos'!$B$24:$C$28,2,0),0)</f>
        <v>3</v>
      </c>
      <c r="N161" s="62" t="s">
        <v>115</v>
      </c>
      <c r="O161" s="63">
        <f>IFERROR(VLOOKUP(N161,'Listas Activos'!$B$31:$C$35,2,0),0)</f>
        <v>3</v>
      </c>
      <c r="P161" s="218" t="s">
        <v>115</v>
      </c>
      <c r="Q161" s="63">
        <f>IFERROR(VLOOKUP(P161,'Listas Activos'!$B$38:$C$42,2,0),0)</f>
        <v>3</v>
      </c>
      <c r="R161" s="63">
        <f t="shared" si="17"/>
        <v>3</v>
      </c>
      <c r="S161" s="93" t="str">
        <f>IFERROR(VLOOKUP(R161,'Listas Activos'!$B$4:$C$7,2,0),"-")</f>
        <v>Medio</v>
      </c>
      <c r="T161" s="66" t="s">
        <v>474</v>
      </c>
      <c r="U161" s="64" t="s">
        <v>116</v>
      </c>
      <c r="V161" s="137"/>
      <c r="W161" s="137"/>
      <c r="X161" s="137"/>
      <c r="Y161" s="137"/>
      <c r="Z161" s="64" t="s">
        <v>98</v>
      </c>
      <c r="AA161" s="137" t="s">
        <v>99</v>
      </c>
      <c r="AB161" s="137" t="s">
        <v>100</v>
      </c>
      <c r="AC161" s="137" t="s">
        <v>263</v>
      </c>
      <c r="AD161" s="138">
        <v>41455</v>
      </c>
      <c r="AE161" s="65" t="s">
        <v>454</v>
      </c>
      <c r="AF161" s="124"/>
      <c r="AG161" s="137" t="s">
        <v>283</v>
      </c>
      <c r="AH161" s="139"/>
      <c r="AI161" s="222" t="str">
        <f>IF(ISERROR(VLOOKUP(AG161,'Listas Ley Transparencia'!$H$3:$M$17,2,0)),"",VLOOKUP(AG161,'Listas Ley Transparencia'!$H$3:$M$17,2,0))</f>
        <v>Información exceptuada por daño de derechos a personas naturales o jurídicas. Articulo 18 Ley 1712 de 2014</v>
      </c>
      <c r="AJ161" s="223" t="str">
        <f>IF(ISERROR(VLOOKUP(AG161,'Listas Ley Transparencia'!$H$3:$M$17,3,0)),"",VLOOKUP(AG161,'Listas Ley Transparencia'!$H$3:$M$17,3,0))</f>
        <v>Los secretos comerciales, industriales y profesionales, así como los estipulados en el parágrafo del articulo 77 de la Ley 1474 de 2011</v>
      </c>
      <c r="AK161" s="223" t="str">
        <f>IF(ISERROR(VLOOKUP(AG161,'Listas Ley Transparencia'!$H$3:$M$17,4,0)),"",VLOOKUP(AG161,'Listas Ley Transparencia'!$H$3:$M$17,4,0))</f>
        <v>Publica Clasificada</v>
      </c>
      <c r="AL161" s="224" t="str">
        <f>IF(ISERROR(VLOOKUP(AG161,'Listas Ley Transparencia'!$H$3:$M$17,6,0)),"",VLOOKUP(AG161,'Listas Ley Transparencia'!$H$3:$M$17,6,0))</f>
        <v>Ilimitada</v>
      </c>
      <c r="AM161" s="238" t="s">
        <v>106</v>
      </c>
      <c r="AN161" s="239">
        <v>45950</v>
      </c>
      <c r="AO161" s="201" t="s">
        <v>264</v>
      </c>
      <c r="AP161" s="201" t="s">
        <v>209</v>
      </c>
      <c r="AQ161" s="245" t="s">
        <v>475</v>
      </c>
    </row>
    <row r="162" spans="1:43" ht="40" customHeight="1">
      <c r="A162" s="67">
        <v>155</v>
      </c>
      <c r="B162" s="148" t="s">
        <v>450</v>
      </c>
      <c r="C162" s="62" t="s">
        <v>463</v>
      </c>
      <c r="D162" s="204" t="s">
        <v>478</v>
      </c>
      <c r="E162" s="204" t="s">
        <v>479</v>
      </c>
      <c r="F162" s="62" t="s">
        <v>90</v>
      </c>
      <c r="G162" s="204" t="s">
        <v>91</v>
      </c>
      <c r="H162" s="65" t="s">
        <v>453</v>
      </c>
      <c r="I162" s="65" t="s">
        <v>306</v>
      </c>
      <c r="J162" s="146" t="s">
        <v>113</v>
      </c>
      <c r="K162" s="61" t="s">
        <v>94</v>
      </c>
      <c r="L162" s="62" t="s">
        <v>143</v>
      </c>
      <c r="M162" s="63">
        <f>IFERROR(VLOOKUP(L162,'Listas Activos'!$B$24:$C$28,2,0),0)</f>
        <v>1</v>
      </c>
      <c r="N162" s="62" t="s">
        <v>96</v>
      </c>
      <c r="O162" s="63">
        <f>IFERROR(VLOOKUP(N162,'Listas Activos'!$B$31:$C$35,2,0),0)</f>
        <v>5</v>
      </c>
      <c r="P162" s="218" t="s">
        <v>96</v>
      </c>
      <c r="Q162" s="63">
        <f>IFERROR(VLOOKUP(P162,'Listas Activos'!$B$38:$C$42,2,0),0)</f>
        <v>5</v>
      </c>
      <c r="R162" s="63">
        <f t="shared" si="17"/>
        <v>5</v>
      </c>
      <c r="S162" s="93" t="str">
        <f>IFERROR(VLOOKUP(R162,'Listas Activos'!$B$4:$C$7,2,0),"-")</f>
        <v>Alto</v>
      </c>
      <c r="T162" s="66" t="s">
        <v>480</v>
      </c>
      <c r="U162" s="64" t="s">
        <v>116</v>
      </c>
      <c r="V162" s="137"/>
      <c r="W162" s="137"/>
      <c r="X162" s="137"/>
      <c r="Y162" s="137"/>
      <c r="Z162" s="64" t="s">
        <v>205</v>
      </c>
      <c r="AA162" s="137" t="s">
        <v>99</v>
      </c>
      <c r="AB162" s="137" t="s">
        <v>481</v>
      </c>
      <c r="AC162" s="137" t="s">
        <v>296</v>
      </c>
      <c r="AD162" s="138">
        <v>41455</v>
      </c>
      <c r="AE162" s="65" t="s">
        <v>306</v>
      </c>
      <c r="AF162" s="124"/>
      <c r="AG162" s="137" t="s">
        <v>234</v>
      </c>
      <c r="AH162" s="139"/>
      <c r="AI162" s="222" t="str">
        <f>IF(ISERROR(VLOOKUP(AG162,'Listas Ley Transparencia'!$H$3:$M$17,2,0)),"",VLOOKUP(AG162,'Listas Ley Transparencia'!$H$3:$M$17,2,0))</f>
        <v>Información publica y de conocimiento general</v>
      </c>
      <c r="AJ162" s="223" t="str">
        <f>IF(ISERROR(VLOOKUP(AG162,'Listas Ley Transparencia'!$H$3:$M$17,3,0)),"",VLOOKUP(AG162,'Listas Ley Transparencia'!$H$3:$M$17,3,0))</f>
        <v>Información publica y de conocimiento general</v>
      </c>
      <c r="AK162" s="223" t="str">
        <f>IF(ISERROR(VLOOKUP(AG162,'Listas Ley Transparencia'!$H$3:$M$17,4,0)),"",VLOOKUP(AG162,'Listas Ley Transparencia'!$H$3:$M$17,4,0))</f>
        <v>Publica</v>
      </c>
      <c r="AL162" s="224" t="str">
        <f>IF(ISERROR(VLOOKUP(AG162,'Listas Ley Transparencia'!$H$3:$M$17,6,0)),"",VLOOKUP(AG162,'Listas Ley Transparencia'!$H$3:$M$17,6,0))</f>
        <v>No Aplica</v>
      </c>
      <c r="AM162" s="238" t="s">
        <v>235</v>
      </c>
      <c r="AN162" s="239">
        <v>45950</v>
      </c>
      <c r="AO162" s="201" t="s">
        <v>264</v>
      </c>
      <c r="AP162" s="201" t="s">
        <v>267</v>
      </c>
      <c r="AQ162" s="245" t="s">
        <v>482</v>
      </c>
    </row>
    <row r="163" spans="1:43" ht="63" customHeight="1">
      <c r="A163" s="67">
        <v>156</v>
      </c>
      <c r="B163" s="148" t="s">
        <v>450</v>
      </c>
      <c r="C163" s="62" t="s">
        <v>463</v>
      </c>
      <c r="D163" s="298" t="s">
        <v>483</v>
      </c>
      <c r="E163" s="204" t="s">
        <v>484</v>
      </c>
      <c r="F163" s="62" t="s">
        <v>90</v>
      </c>
      <c r="G163" s="204" t="s">
        <v>91</v>
      </c>
      <c r="H163" s="65" t="s">
        <v>453</v>
      </c>
      <c r="I163" s="65" t="s">
        <v>485</v>
      </c>
      <c r="J163" s="146" t="s">
        <v>113</v>
      </c>
      <c r="K163" s="61" t="s">
        <v>94</v>
      </c>
      <c r="L163" s="62" t="s">
        <v>143</v>
      </c>
      <c r="M163" s="63">
        <f>IFERROR(VLOOKUP(L163,'Listas Activos'!$B$24:$C$28,2,0),0)</f>
        <v>1</v>
      </c>
      <c r="N163" s="62" t="s">
        <v>115</v>
      </c>
      <c r="O163" s="63">
        <f>IFERROR(VLOOKUP(N163,'Listas Activos'!$B$31:$C$35,2,0),0)</f>
        <v>3</v>
      </c>
      <c r="P163" s="218" t="s">
        <v>115</v>
      </c>
      <c r="Q163" s="63">
        <f>IFERROR(VLOOKUP(P163,'Listas Activos'!$B$38:$C$42,2,0),0)</f>
        <v>3</v>
      </c>
      <c r="R163" s="63">
        <f t="shared" si="17"/>
        <v>3</v>
      </c>
      <c r="S163" s="93" t="str">
        <f>IFERROR(VLOOKUP(R163,'Listas Activos'!$B$4:$C$7,2,0),"-")</f>
        <v>Medio</v>
      </c>
      <c r="T163" s="66" t="s">
        <v>470</v>
      </c>
      <c r="U163" s="64" t="s">
        <v>116</v>
      </c>
      <c r="V163" s="137"/>
      <c r="W163" s="137"/>
      <c r="X163" s="137"/>
      <c r="Y163" s="137"/>
      <c r="Z163" s="64" t="s">
        <v>205</v>
      </c>
      <c r="AA163" s="137" t="s">
        <v>99</v>
      </c>
      <c r="AB163" s="137" t="s">
        <v>262</v>
      </c>
      <c r="AC163" s="137" t="s">
        <v>296</v>
      </c>
      <c r="AD163" s="138">
        <v>43250</v>
      </c>
      <c r="AE163" s="65" t="s">
        <v>485</v>
      </c>
      <c r="AF163" s="124"/>
      <c r="AG163" s="137" t="s">
        <v>234</v>
      </c>
      <c r="AH163" s="139"/>
      <c r="AI163" s="222" t="str">
        <f>IF(ISERROR(VLOOKUP(AG163,'Listas Ley Transparencia'!$H$3:$M$17,2,0)),"",VLOOKUP(AG163,'Listas Ley Transparencia'!$H$3:$M$17,2,0))</f>
        <v>Información publica y de conocimiento general</v>
      </c>
      <c r="AJ163" s="223" t="str">
        <f>IF(ISERROR(VLOOKUP(AG163,'Listas Ley Transparencia'!$H$3:$M$17,3,0)),"",VLOOKUP(AG163,'Listas Ley Transparencia'!$H$3:$M$17,3,0))</f>
        <v>Información publica y de conocimiento general</v>
      </c>
      <c r="AK163" s="223" t="str">
        <f>IF(ISERROR(VLOOKUP(AG163,'Listas Ley Transparencia'!$H$3:$M$17,4,0)),"",VLOOKUP(AG163,'Listas Ley Transparencia'!$H$3:$M$17,4,0))</f>
        <v>Publica</v>
      </c>
      <c r="AL163" s="224" t="str">
        <f>IF(ISERROR(VLOOKUP(AG163,'Listas Ley Transparencia'!$H$3:$M$17,6,0)),"",VLOOKUP(AG163,'Listas Ley Transparencia'!$H$3:$M$17,6,0))</f>
        <v>No Aplica</v>
      </c>
      <c r="AM163" s="238" t="s">
        <v>235</v>
      </c>
      <c r="AN163" s="239">
        <v>45950</v>
      </c>
      <c r="AO163" s="201" t="s">
        <v>276</v>
      </c>
      <c r="AP163" s="201" t="s">
        <v>209</v>
      </c>
      <c r="AQ163" s="245" t="s">
        <v>475</v>
      </c>
    </row>
    <row r="164" spans="1:43" ht="40" customHeight="1">
      <c r="A164" s="67">
        <v>157</v>
      </c>
      <c r="B164" s="148" t="s">
        <v>450</v>
      </c>
      <c r="C164" s="62" t="s">
        <v>463</v>
      </c>
      <c r="D164" s="204" t="s">
        <v>486</v>
      </c>
      <c r="E164" s="204" t="s">
        <v>487</v>
      </c>
      <c r="F164" s="62" t="s">
        <v>90</v>
      </c>
      <c r="G164" s="204" t="s">
        <v>488</v>
      </c>
      <c r="H164" s="65" t="s">
        <v>453</v>
      </c>
      <c r="I164" s="65" t="s">
        <v>454</v>
      </c>
      <c r="J164" s="146" t="s">
        <v>93</v>
      </c>
      <c r="K164" s="61" t="s">
        <v>94</v>
      </c>
      <c r="L164" s="62" t="s">
        <v>95</v>
      </c>
      <c r="M164" s="63">
        <f>IFERROR(VLOOKUP(L164,'Listas Activos'!$B$24:$C$28,2,0),0)</f>
        <v>5</v>
      </c>
      <c r="N164" s="62" t="s">
        <v>96</v>
      </c>
      <c r="O164" s="63">
        <f>IFERROR(VLOOKUP(N164,'Listas Activos'!$B$31:$C$35,2,0),0)</f>
        <v>5</v>
      </c>
      <c r="P164" s="218" t="s">
        <v>115</v>
      </c>
      <c r="Q164" s="63">
        <f>IFERROR(VLOOKUP(P164,'Listas Activos'!$B$38:$C$42,2,0),0)</f>
        <v>3</v>
      </c>
      <c r="R164" s="63">
        <f t="shared" si="17"/>
        <v>5</v>
      </c>
      <c r="S164" s="93" t="str">
        <f>IFERROR(VLOOKUP(R164,'Listas Activos'!$B$4:$C$7,2,0),"-")</f>
        <v>Alto</v>
      </c>
      <c r="T164" s="66" t="s">
        <v>455</v>
      </c>
      <c r="U164" s="64" t="s">
        <v>97</v>
      </c>
      <c r="V164" s="137"/>
      <c r="W164" s="137"/>
      <c r="X164" s="137"/>
      <c r="Y164" s="137"/>
      <c r="Z164" s="64" t="s">
        <v>489</v>
      </c>
      <c r="AA164" s="137" t="s">
        <v>99</v>
      </c>
      <c r="AB164" s="137" t="s">
        <v>262</v>
      </c>
      <c r="AC164" s="137" t="s">
        <v>296</v>
      </c>
      <c r="AD164" s="138">
        <v>41551</v>
      </c>
      <c r="AE164" s="65" t="s">
        <v>454</v>
      </c>
      <c r="AF164" s="124"/>
      <c r="AG164" s="137" t="s">
        <v>104</v>
      </c>
      <c r="AH164" s="139" t="s">
        <v>490</v>
      </c>
      <c r="AI164" s="222" t="str">
        <f>IF(ISERROR(VLOOKUP(AG164,'Listas Ley Transparencia'!$H$3:$M$17,2,0)),"",VLOOKUP(AG164,'Listas Ley Transparencia'!$H$3:$M$17,2,0))</f>
        <v>Información exceptuada por daño de derechos a personas naturales o jurídicas. Articulo 18 Ley 1712 de 2014</v>
      </c>
      <c r="AJ164" s="223" t="str">
        <f>IF(ISERROR(VLOOKUP(AG164,'Listas Ley Transparencia'!$H$3:$M$17,3,0)),"",VLOOKUP(AG164,'Listas Ley Transparencia'!$H$3:$M$17,3,0))</f>
        <v>El derecho de toda persona a la intimidad, bajo las limitaciones propias que impone la condición de servidor publico, en concordancia con lo estipulado</v>
      </c>
      <c r="AK164" s="223" t="str">
        <f>IF(ISERROR(VLOOKUP(AG164,'Listas Ley Transparencia'!$H$3:$M$17,4,0)),"",VLOOKUP(AG164,'Listas Ley Transparencia'!$H$3:$M$17,4,0))</f>
        <v>Publica Clasificada</v>
      </c>
      <c r="AL164" s="224" t="str">
        <f>IF(ISERROR(VLOOKUP(AG164,'Listas Ley Transparencia'!$H$3:$M$17,6,0)),"",VLOOKUP(AG164,'Listas Ley Transparencia'!$H$3:$M$17,6,0))</f>
        <v>Ilimitada</v>
      </c>
      <c r="AM164" s="238" t="s">
        <v>106</v>
      </c>
      <c r="AN164" s="239">
        <v>45950</v>
      </c>
      <c r="AO164" s="201" t="s">
        <v>264</v>
      </c>
      <c r="AP164" s="201" t="s">
        <v>267</v>
      </c>
      <c r="AQ164" s="245" t="s">
        <v>467</v>
      </c>
    </row>
    <row r="165" spans="1:43" ht="40" customHeight="1">
      <c r="A165" s="67">
        <v>158</v>
      </c>
      <c r="B165" s="148" t="s">
        <v>450</v>
      </c>
      <c r="C165" s="62" t="s">
        <v>463</v>
      </c>
      <c r="D165" s="204" t="s">
        <v>491</v>
      </c>
      <c r="E165" s="204" t="s">
        <v>492</v>
      </c>
      <c r="F165" s="62" t="s">
        <v>90</v>
      </c>
      <c r="G165" s="204" t="s">
        <v>91</v>
      </c>
      <c r="H165" s="65" t="s">
        <v>453</v>
      </c>
      <c r="I165" s="65" t="s">
        <v>454</v>
      </c>
      <c r="J165" s="146" t="s">
        <v>93</v>
      </c>
      <c r="K165" s="61" t="s">
        <v>204</v>
      </c>
      <c r="L165" s="62" t="s">
        <v>125</v>
      </c>
      <c r="M165" s="63">
        <f>IFERROR(VLOOKUP(L165,'Listas Activos'!$B$24:$C$28,2,0),0)</f>
        <v>3</v>
      </c>
      <c r="N165" s="62" t="s">
        <v>126</v>
      </c>
      <c r="O165" s="63">
        <f>IFERROR(VLOOKUP(N165,'Listas Activos'!$B$31:$C$35,2,0),0)</f>
        <v>1</v>
      </c>
      <c r="P165" s="218" t="s">
        <v>126</v>
      </c>
      <c r="Q165" s="63">
        <f>IFERROR(VLOOKUP(P165,'Listas Activos'!$B$38:$C$42,2,0),0)</f>
        <v>1</v>
      </c>
      <c r="R165" s="63">
        <f t="shared" si="17"/>
        <v>3</v>
      </c>
      <c r="S165" s="93" t="str">
        <f>IFERROR(VLOOKUP(R165,'Listas Activos'!$B$4:$C$7,2,0),"-")</f>
        <v>Medio</v>
      </c>
      <c r="T165" s="66" t="s">
        <v>470</v>
      </c>
      <c r="U165" s="64" t="s">
        <v>116</v>
      </c>
      <c r="V165" s="137"/>
      <c r="W165" s="137"/>
      <c r="X165" s="137"/>
      <c r="Y165" s="137"/>
      <c r="Z165" s="64" t="s">
        <v>98</v>
      </c>
      <c r="AA165" s="137" t="s">
        <v>99</v>
      </c>
      <c r="AB165" s="137" t="s">
        <v>100</v>
      </c>
      <c r="AC165" s="137" t="s">
        <v>296</v>
      </c>
      <c r="AD165" s="138">
        <v>43876</v>
      </c>
      <c r="AE165" s="65" t="s">
        <v>454</v>
      </c>
      <c r="AF165" s="124"/>
      <c r="AG165" s="137" t="s">
        <v>234</v>
      </c>
      <c r="AH165" s="139"/>
      <c r="AI165" s="222" t="str">
        <f>IF(ISERROR(VLOOKUP(AG165,'Listas Ley Transparencia'!$H$3:$M$17,2,0)),"",VLOOKUP(AG165,'Listas Ley Transparencia'!$H$3:$M$17,2,0))</f>
        <v>Información publica y de conocimiento general</v>
      </c>
      <c r="AJ165" s="223" t="str">
        <f>IF(ISERROR(VLOOKUP(AG165,'Listas Ley Transparencia'!$H$3:$M$17,3,0)),"",VLOOKUP(AG165,'Listas Ley Transparencia'!$H$3:$M$17,3,0))</f>
        <v>Información publica y de conocimiento general</v>
      </c>
      <c r="AK165" s="223" t="str">
        <f>IF(ISERROR(VLOOKUP(AG165,'Listas Ley Transparencia'!$H$3:$M$17,4,0)),"",VLOOKUP(AG165,'Listas Ley Transparencia'!$H$3:$M$17,4,0))</f>
        <v>Publica</v>
      </c>
      <c r="AL165" s="224" t="str">
        <f>IF(ISERROR(VLOOKUP(AG165,'Listas Ley Transparencia'!$H$3:$M$17,6,0)),"",VLOOKUP(AG165,'Listas Ley Transparencia'!$H$3:$M$17,6,0))</f>
        <v>No Aplica</v>
      </c>
      <c r="AM165" s="238" t="s">
        <v>235</v>
      </c>
      <c r="AN165" s="239">
        <v>45950</v>
      </c>
      <c r="AO165" s="201" t="s">
        <v>264</v>
      </c>
      <c r="AP165" s="201" t="s">
        <v>209</v>
      </c>
      <c r="AQ165" s="245" t="s">
        <v>493</v>
      </c>
    </row>
    <row r="166" spans="1:43" ht="40" customHeight="1">
      <c r="A166" s="67">
        <v>159</v>
      </c>
      <c r="B166" s="148" t="s">
        <v>450</v>
      </c>
      <c r="C166" s="62" t="s">
        <v>421</v>
      </c>
      <c r="D166" s="204" t="s">
        <v>494</v>
      </c>
      <c r="E166" s="204" t="s">
        <v>495</v>
      </c>
      <c r="F166" s="62" t="s">
        <v>90</v>
      </c>
      <c r="G166" s="137" t="s">
        <v>496</v>
      </c>
      <c r="H166" s="65" t="s">
        <v>453</v>
      </c>
      <c r="I166" s="65" t="s">
        <v>92</v>
      </c>
      <c r="J166" s="146" t="s">
        <v>113</v>
      </c>
      <c r="K166" s="61" t="s">
        <v>94</v>
      </c>
      <c r="L166" s="62" t="s">
        <v>143</v>
      </c>
      <c r="M166" s="63">
        <f>IFERROR(VLOOKUP(L166,'Listas Activos'!$B$24:$C$28,2,0),0)</f>
        <v>1</v>
      </c>
      <c r="N166" s="62" t="s">
        <v>115</v>
      </c>
      <c r="O166" s="63">
        <f>IFERROR(VLOOKUP(N166,'Listas Activos'!$B$31:$C$35,2,0),0)</f>
        <v>3</v>
      </c>
      <c r="P166" s="62" t="s">
        <v>115</v>
      </c>
      <c r="Q166" s="63">
        <f>IFERROR(VLOOKUP(P166,'Listas Activos'!$B$38:$C$42,2,0),0)</f>
        <v>3</v>
      </c>
      <c r="R166" s="63">
        <f t="shared" si="17"/>
        <v>3</v>
      </c>
      <c r="S166" s="93" t="str">
        <f>IFERROR(VLOOKUP(R166,'Listas Activos'!$B$4:$C$7,2,0),"-")</f>
        <v>Medio</v>
      </c>
      <c r="T166" s="66" t="s">
        <v>455</v>
      </c>
      <c r="U166" s="64" t="s">
        <v>116</v>
      </c>
      <c r="V166" s="137"/>
      <c r="W166" s="137"/>
      <c r="X166" s="137"/>
      <c r="Y166" s="137"/>
      <c r="Z166" s="64" t="s">
        <v>205</v>
      </c>
      <c r="AA166" s="137" t="s">
        <v>99</v>
      </c>
      <c r="AB166" s="137" t="s">
        <v>262</v>
      </c>
      <c r="AC166" s="137" t="s">
        <v>296</v>
      </c>
      <c r="AD166" s="138">
        <v>44651</v>
      </c>
      <c r="AE166" s="137" t="s">
        <v>92</v>
      </c>
      <c r="AF166" s="124"/>
      <c r="AG166" s="137" t="s">
        <v>234</v>
      </c>
      <c r="AH166" s="139" t="s">
        <v>235</v>
      </c>
      <c r="AI166" s="222" t="str">
        <f>IF(ISERROR(VLOOKUP(AG166,'Listas Ley Transparencia'!$H$3:$M$17,2,0)),"",VLOOKUP(AG166,'Listas Ley Transparencia'!$H$3:$M$17,2,0))</f>
        <v>Información publica y de conocimiento general</v>
      </c>
      <c r="AJ166" s="223" t="str">
        <f>IF(ISERROR(VLOOKUP(AG166,'Listas Ley Transparencia'!$H$3:$M$17,3,0)),"",VLOOKUP(AG166,'Listas Ley Transparencia'!$H$3:$M$17,3,0))</f>
        <v>Información publica y de conocimiento general</v>
      </c>
      <c r="AK166" s="223" t="str">
        <f>IF(ISERROR(VLOOKUP(AG166,'Listas Ley Transparencia'!$H$3:$M$17,4,0)),"",VLOOKUP(AG166,'Listas Ley Transparencia'!$H$3:$M$17,4,0))</f>
        <v>Publica</v>
      </c>
      <c r="AL166" s="224" t="str">
        <f>IF(ISERROR(VLOOKUP(AG166,'Listas Ley Transparencia'!$H$3:$M$17,6,0)),"",VLOOKUP(AG166,'Listas Ley Transparencia'!$H$3:$M$17,6,0))</f>
        <v>No Aplica</v>
      </c>
      <c r="AM166" s="238" t="s">
        <v>235</v>
      </c>
      <c r="AN166" s="239">
        <v>45950</v>
      </c>
      <c r="AO166" s="201" t="s">
        <v>276</v>
      </c>
      <c r="AP166" s="201" t="s">
        <v>497</v>
      </c>
      <c r="AQ166" s="245"/>
    </row>
    <row r="167" spans="1:43" ht="40" customHeight="1">
      <c r="A167" s="67">
        <v>160</v>
      </c>
      <c r="B167" s="148" t="s">
        <v>450</v>
      </c>
      <c r="C167" s="62" t="s">
        <v>421</v>
      </c>
      <c r="D167" s="204" t="s">
        <v>498</v>
      </c>
      <c r="E167" s="204" t="s">
        <v>499</v>
      </c>
      <c r="F167" s="62" t="s">
        <v>90</v>
      </c>
      <c r="G167" s="62" t="s">
        <v>500</v>
      </c>
      <c r="H167" s="65" t="s">
        <v>453</v>
      </c>
      <c r="I167" s="65" t="s">
        <v>92</v>
      </c>
      <c r="J167" s="146" t="s">
        <v>113</v>
      </c>
      <c r="K167" s="61" t="s">
        <v>94</v>
      </c>
      <c r="L167" s="62" t="s">
        <v>143</v>
      </c>
      <c r="M167" s="63">
        <f>IFERROR(VLOOKUP(L167,'Listas Activos'!$B$24:$C$28,2,0),0)</f>
        <v>1</v>
      </c>
      <c r="N167" s="62" t="s">
        <v>115</v>
      </c>
      <c r="O167" s="63">
        <f>IFERROR(VLOOKUP(N167,'Listas Activos'!$B$31:$C$35,2,0),0)</f>
        <v>3</v>
      </c>
      <c r="P167" s="62" t="s">
        <v>96</v>
      </c>
      <c r="Q167" s="63">
        <f>IFERROR(VLOOKUP(P167,'Listas Activos'!$B$38:$C$42,2,0),0)</f>
        <v>5</v>
      </c>
      <c r="R167" s="63">
        <f t="shared" si="17"/>
        <v>3</v>
      </c>
      <c r="S167" s="93" t="str">
        <f>IFERROR(VLOOKUP(R167,'Listas Activos'!$B$4:$C$7,2,0),"-")</f>
        <v>Medio</v>
      </c>
      <c r="T167" s="66"/>
      <c r="U167" s="64" t="s">
        <v>116</v>
      </c>
      <c r="V167" s="137"/>
      <c r="W167" s="137"/>
      <c r="X167" s="137"/>
      <c r="Y167" s="137"/>
      <c r="Z167" s="64" t="s">
        <v>205</v>
      </c>
      <c r="AA167" s="137" t="s">
        <v>99</v>
      </c>
      <c r="AB167" s="137" t="s">
        <v>262</v>
      </c>
      <c r="AC167" s="137" t="s">
        <v>296</v>
      </c>
      <c r="AD167" s="138"/>
      <c r="AE167" s="137" t="s">
        <v>92</v>
      </c>
      <c r="AF167" s="124"/>
      <c r="AG167" s="137" t="s">
        <v>234</v>
      </c>
      <c r="AH167" s="139"/>
      <c r="AI167" s="222" t="str">
        <f>IF(ISERROR(VLOOKUP(AG167,'Listas Ley Transparencia'!$H$3:$M$17,2,0)),"",VLOOKUP(AG167,'Listas Ley Transparencia'!$H$3:$M$17,2,0))</f>
        <v>Información publica y de conocimiento general</v>
      </c>
      <c r="AJ167" s="223" t="str">
        <f>IF(ISERROR(VLOOKUP(AG167,'Listas Ley Transparencia'!$H$3:$M$17,3,0)),"",VLOOKUP(AG167,'Listas Ley Transparencia'!$H$3:$M$17,3,0))</f>
        <v>Información publica y de conocimiento general</v>
      </c>
      <c r="AK167" s="223" t="str">
        <f>IF(ISERROR(VLOOKUP(AG167,'Listas Ley Transparencia'!$H$3:$M$17,4,0)),"",VLOOKUP(AG167,'Listas Ley Transparencia'!$H$3:$M$17,4,0))</f>
        <v>Publica</v>
      </c>
      <c r="AL167" s="224" t="str">
        <f>IF(ISERROR(VLOOKUP(AG167,'Listas Ley Transparencia'!$H$3:$M$17,6,0)),"",VLOOKUP(AG167,'Listas Ley Transparencia'!$H$3:$M$17,6,0))</f>
        <v>No Aplica</v>
      </c>
      <c r="AM167" s="238" t="s">
        <v>235</v>
      </c>
      <c r="AN167" s="239">
        <v>45950</v>
      </c>
      <c r="AO167" s="201" t="s">
        <v>418</v>
      </c>
      <c r="AP167" s="201" t="s">
        <v>497</v>
      </c>
      <c r="AQ167" s="245" t="s">
        <v>501</v>
      </c>
    </row>
    <row r="168" spans="1:43" ht="40" customHeight="1">
      <c r="A168" s="67">
        <v>161</v>
      </c>
      <c r="B168" s="251" t="s">
        <v>450</v>
      </c>
      <c r="C168" s="201" t="s">
        <v>421</v>
      </c>
      <c r="D168" s="204" t="s">
        <v>502</v>
      </c>
      <c r="E168" s="204" t="s">
        <v>503</v>
      </c>
      <c r="F168" s="62" t="s">
        <v>90</v>
      </c>
      <c r="G168" s="201" t="s">
        <v>504</v>
      </c>
      <c r="H168" s="202" t="s">
        <v>453</v>
      </c>
      <c r="I168" s="202" t="s">
        <v>505</v>
      </c>
      <c r="J168" s="203" t="s">
        <v>93</v>
      </c>
      <c r="K168" s="61" t="s">
        <v>94</v>
      </c>
      <c r="L168" s="62" t="s">
        <v>125</v>
      </c>
      <c r="M168" s="63">
        <f>IFERROR(VLOOKUP(L168,'Listas Activos'!$B$24:$C$28,2,0),0)</f>
        <v>3</v>
      </c>
      <c r="N168" s="201" t="s">
        <v>115</v>
      </c>
      <c r="O168" s="63">
        <f>IFERROR(VLOOKUP(N168,'Listas Activos'!$B$31:$C$35,2,0),0)</f>
        <v>3</v>
      </c>
      <c r="P168" s="201" t="s">
        <v>126</v>
      </c>
      <c r="Q168" s="63">
        <f>IFERROR(VLOOKUP(P168,'Listas Activos'!$B$38:$C$42,2,0),0)</f>
        <v>1</v>
      </c>
      <c r="R168" s="63">
        <f t="shared" si="17"/>
        <v>3</v>
      </c>
      <c r="S168" s="93" t="str">
        <f>IFERROR(VLOOKUP(R168,'Listas Activos'!$B$4:$C$7,2,0),"-")</f>
        <v>Medio</v>
      </c>
      <c r="T168" s="66"/>
      <c r="U168" s="64" t="s">
        <v>116</v>
      </c>
      <c r="V168" s="137"/>
      <c r="W168" s="137"/>
      <c r="X168" s="137"/>
      <c r="Y168" s="137"/>
      <c r="Z168" s="238" t="s">
        <v>205</v>
      </c>
      <c r="AA168" s="201" t="s">
        <v>99</v>
      </c>
      <c r="AB168" s="201" t="s">
        <v>481</v>
      </c>
      <c r="AC168" s="201" t="s">
        <v>263</v>
      </c>
      <c r="AD168" s="239">
        <v>45078</v>
      </c>
      <c r="AE168" s="201" t="s">
        <v>505</v>
      </c>
      <c r="AF168" s="124"/>
      <c r="AG168" s="201" t="s">
        <v>234</v>
      </c>
      <c r="AH168" s="245" t="s">
        <v>506</v>
      </c>
      <c r="AI168" s="222" t="str">
        <f>IF(ISERROR(VLOOKUP(AG168,'Listas Ley Transparencia'!$H$3:$M$17,2,0)),"",VLOOKUP(AG168,'Listas Ley Transparencia'!$H$3:$M$17,2,0))</f>
        <v>Información publica y de conocimiento general</v>
      </c>
      <c r="AJ168" s="223" t="str">
        <f>IF(ISERROR(VLOOKUP(AG168,'Listas Ley Transparencia'!$H$3:$M$17,3,0)),"",VLOOKUP(AG168,'Listas Ley Transparencia'!$H$3:$M$17,3,0))</f>
        <v>Información publica y de conocimiento general</v>
      </c>
      <c r="AK168" s="223" t="str">
        <f>IF(ISERROR(VLOOKUP(AG168,'Listas Ley Transparencia'!$H$3:$M$17,4,0)),"",VLOOKUP(AG168,'Listas Ley Transparencia'!$H$3:$M$17,4,0))</f>
        <v>Publica</v>
      </c>
      <c r="AL168" s="224" t="str">
        <f>IF(ISERROR(VLOOKUP(AG168,'Listas Ley Transparencia'!$H$3:$M$17,6,0)),"",VLOOKUP(AG168,'Listas Ley Transparencia'!$H$3:$M$17,6,0))</f>
        <v>No Aplica</v>
      </c>
      <c r="AM168" s="238" t="s">
        <v>235</v>
      </c>
      <c r="AN168" s="239">
        <v>45950</v>
      </c>
      <c r="AO168" s="201" t="s">
        <v>418</v>
      </c>
      <c r="AP168" s="201" t="s">
        <v>267</v>
      </c>
      <c r="AQ168" s="245" t="s">
        <v>467</v>
      </c>
    </row>
    <row r="169" spans="1:43" ht="40" customHeight="1">
      <c r="A169" s="67">
        <v>162</v>
      </c>
      <c r="B169" s="251" t="s">
        <v>450</v>
      </c>
      <c r="C169" s="201" t="s">
        <v>421</v>
      </c>
      <c r="D169" s="204" t="s">
        <v>507</v>
      </c>
      <c r="E169" s="204" t="s">
        <v>508</v>
      </c>
      <c r="F169" s="201" t="s">
        <v>90</v>
      </c>
      <c r="G169" s="201" t="s">
        <v>509</v>
      </c>
      <c r="H169" s="202" t="s">
        <v>453</v>
      </c>
      <c r="I169" s="202" t="s">
        <v>505</v>
      </c>
      <c r="J169" s="203" t="s">
        <v>93</v>
      </c>
      <c r="K169" s="61" t="s">
        <v>94</v>
      </c>
      <c r="L169" s="62" t="s">
        <v>125</v>
      </c>
      <c r="M169" s="63">
        <f>IFERROR(VLOOKUP(L169,'Listas Activos'!$B$24:$C$28,2,0),0)</f>
        <v>3</v>
      </c>
      <c r="N169" s="201" t="s">
        <v>96</v>
      </c>
      <c r="O169" s="63">
        <f>IFERROR(VLOOKUP(N169,'Listas Activos'!$B$31:$C$35,2,0),0)</f>
        <v>5</v>
      </c>
      <c r="P169" s="201" t="s">
        <v>96</v>
      </c>
      <c r="Q169" s="63">
        <f>IFERROR(VLOOKUP(P169,'Listas Activos'!$B$38:$C$42,2,0),0)</f>
        <v>5</v>
      </c>
      <c r="R169" s="63">
        <f t="shared" si="17"/>
        <v>5</v>
      </c>
      <c r="S169" s="93" t="str">
        <f>IFERROR(VLOOKUP(R169,'Listas Activos'!$B$4:$C$7,2,0),"-")</f>
        <v>Alto</v>
      </c>
      <c r="T169" s="66"/>
      <c r="U169" s="64" t="s">
        <v>116</v>
      </c>
      <c r="V169" s="137"/>
      <c r="W169" s="137"/>
      <c r="X169" s="137"/>
      <c r="Y169" s="137"/>
      <c r="Z169" s="238" t="s">
        <v>205</v>
      </c>
      <c r="AA169" s="201" t="s">
        <v>99</v>
      </c>
      <c r="AB169" s="201" t="s">
        <v>481</v>
      </c>
      <c r="AC169" s="201" t="s">
        <v>263</v>
      </c>
      <c r="AD169" s="239">
        <v>44592</v>
      </c>
      <c r="AE169" s="201" t="s">
        <v>505</v>
      </c>
      <c r="AF169" s="124"/>
      <c r="AG169" s="201" t="s">
        <v>234</v>
      </c>
      <c r="AH169" s="245" t="s">
        <v>510</v>
      </c>
      <c r="AI169" s="222" t="str">
        <f>IF(ISERROR(VLOOKUP(AG169,'Listas Ley Transparencia'!$H$3:$M$17,2,0)),"",VLOOKUP(AG169,'Listas Ley Transparencia'!$H$3:$M$17,2,0))</f>
        <v>Información publica y de conocimiento general</v>
      </c>
      <c r="AJ169" s="223" t="str">
        <f>IF(ISERROR(VLOOKUP(AG169,'Listas Ley Transparencia'!$H$3:$M$17,3,0)),"",VLOOKUP(AG169,'Listas Ley Transparencia'!$H$3:$M$17,3,0))</f>
        <v>Información publica y de conocimiento general</v>
      </c>
      <c r="AK169" s="223" t="str">
        <f>IF(ISERROR(VLOOKUP(AG169,'Listas Ley Transparencia'!$H$3:$M$17,4,0)),"",VLOOKUP(AG169,'Listas Ley Transparencia'!$H$3:$M$17,4,0))</f>
        <v>Publica</v>
      </c>
      <c r="AL169" s="224" t="str">
        <f>IF(ISERROR(VLOOKUP(AG169,'Listas Ley Transparencia'!$H$3:$M$17,6,0)),"",VLOOKUP(AG169,'Listas Ley Transparencia'!$H$3:$M$17,6,0))</f>
        <v>No Aplica</v>
      </c>
      <c r="AM169" s="238" t="s">
        <v>235</v>
      </c>
      <c r="AN169" s="239">
        <v>45950</v>
      </c>
      <c r="AO169" s="201" t="s">
        <v>276</v>
      </c>
      <c r="AP169" s="201" t="s">
        <v>267</v>
      </c>
      <c r="AQ169" s="245" t="s">
        <v>511</v>
      </c>
    </row>
    <row r="170" spans="1:43" ht="40" customHeight="1">
      <c r="A170" s="67">
        <v>163</v>
      </c>
      <c r="B170" s="251" t="s">
        <v>450</v>
      </c>
      <c r="C170" s="201" t="s">
        <v>421</v>
      </c>
      <c r="D170" s="204" t="s">
        <v>512</v>
      </c>
      <c r="E170" s="204" t="s">
        <v>513</v>
      </c>
      <c r="F170" s="201" t="s">
        <v>90</v>
      </c>
      <c r="G170" s="201" t="s">
        <v>509</v>
      </c>
      <c r="H170" s="202" t="s">
        <v>453</v>
      </c>
      <c r="I170" s="202" t="s">
        <v>505</v>
      </c>
      <c r="J170" s="203" t="s">
        <v>93</v>
      </c>
      <c r="K170" s="61" t="s">
        <v>94</v>
      </c>
      <c r="L170" s="62" t="s">
        <v>143</v>
      </c>
      <c r="M170" s="63">
        <f>IFERROR(VLOOKUP(L170,'Listas Activos'!$B$24:$C$28,2,0),0)</f>
        <v>1</v>
      </c>
      <c r="N170" s="201" t="s">
        <v>115</v>
      </c>
      <c r="O170" s="63">
        <f>IFERROR(VLOOKUP(N170,'Listas Activos'!$B$31:$C$35,2,0),0)</f>
        <v>3</v>
      </c>
      <c r="P170" s="201" t="s">
        <v>126</v>
      </c>
      <c r="Q170" s="63">
        <f>IFERROR(VLOOKUP(P170,'Listas Activos'!$B$38:$C$42,2,0),0)</f>
        <v>1</v>
      </c>
      <c r="R170" s="63">
        <f t="shared" si="17"/>
        <v>3</v>
      </c>
      <c r="S170" s="93" t="str">
        <f>IFERROR(VLOOKUP(R170,'Listas Activos'!$B$4:$C$7,2,0),"-")</f>
        <v>Medio</v>
      </c>
      <c r="T170" s="66"/>
      <c r="U170" s="64" t="s">
        <v>116</v>
      </c>
      <c r="V170" s="137"/>
      <c r="W170" s="137"/>
      <c r="X170" s="137"/>
      <c r="Y170" s="137"/>
      <c r="Z170" s="238" t="s">
        <v>205</v>
      </c>
      <c r="AA170" s="201" t="s">
        <v>99</v>
      </c>
      <c r="AB170" s="201" t="s">
        <v>262</v>
      </c>
      <c r="AC170" s="201" t="s">
        <v>263</v>
      </c>
      <c r="AD170" s="239">
        <v>44681</v>
      </c>
      <c r="AE170" s="201" t="s">
        <v>505</v>
      </c>
      <c r="AF170" s="124"/>
      <c r="AG170" s="201" t="s">
        <v>234</v>
      </c>
      <c r="AH170" s="245" t="s">
        <v>506</v>
      </c>
      <c r="AI170" s="222" t="str">
        <f>IF(ISERROR(VLOOKUP(AG170,'Listas Ley Transparencia'!$H$3:$M$17,2,0)),"",VLOOKUP(AG170,'Listas Ley Transparencia'!$H$3:$M$17,2,0))</f>
        <v>Información publica y de conocimiento general</v>
      </c>
      <c r="AJ170" s="223" t="str">
        <f>IF(ISERROR(VLOOKUP(AG170,'Listas Ley Transparencia'!$H$3:$M$17,3,0)),"",VLOOKUP(AG170,'Listas Ley Transparencia'!$H$3:$M$17,3,0))</f>
        <v>Información publica y de conocimiento general</v>
      </c>
      <c r="AK170" s="223" t="str">
        <f>IF(ISERROR(VLOOKUP(AG170,'Listas Ley Transparencia'!$H$3:$M$17,4,0)),"",VLOOKUP(AG170,'Listas Ley Transparencia'!$H$3:$M$17,4,0))</f>
        <v>Publica</v>
      </c>
      <c r="AL170" s="224" t="str">
        <f>IF(ISERROR(VLOOKUP(AG170,'Listas Ley Transparencia'!$H$3:$M$17,6,0)),"",VLOOKUP(AG170,'Listas Ley Transparencia'!$H$3:$M$17,6,0))</f>
        <v>No Aplica</v>
      </c>
      <c r="AM170" s="238" t="s">
        <v>235</v>
      </c>
      <c r="AN170" s="239">
        <v>45950</v>
      </c>
      <c r="AO170" s="201" t="s">
        <v>276</v>
      </c>
      <c r="AP170" s="201" t="s">
        <v>267</v>
      </c>
      <c r="AQ170" s="245"/>
    </row>
    <row r="171" spans="1:43" ht="40" customHeight="1">
      <c r="A171" s="67">
        <v>164</v>
      </c>
      <c r="B171" s="148" t="s">
        <v>450</v>
      </c>
      <c r="C171" s="62" t="s">
        <v>421</v>
      </c>
      <c r="D171" s="204" t="s">
        <v>514</v>
      </c>
      <c r="E171" s="204" t="s">
        <v>515</v>
      </c>
      <c r="F171" s="201" t="s">
        <v>90</v>
      </c>
      <c r="G171" s="204" t="s">
        <v>488</v>
      </c>
      <c r="H171" s="202" t="s">
        <v>453</v>
      </c>
      <c r="I171" s="202" t="s">
        <v>453</v>
      </c>
      <c r="J171" s="146" t="s">
        <v>93</v>
      </c>
      <c r="K171" s="61" t="s">
        <v>94</v>
      </c>
      <c r="L171" s="62" t="s">
        <v>143</v>
      </c>
      <c r="M171" s="63">
        <f>IFERROR(VLOOKUP(L171,'Listas Activos'!$B$24:$C$28,2,0),0)</f>
        <v>1</v>
      </c>
      <c r="N171" s="62" t="s">
        <v>115</v>
      </c>
      <c r="O171" s="63">
        <f>IFERROR(VLOOKUP(N171,'Listas Activos'!$B$31:$C$35,2,0),0)</f>
        <v>3</v>
      </c>
      <c r="P171" s="62" t="s">
        <v>96</v>
      </c>
      <c r="Q171" s="63">
        <f>IFERROR(VLOOKUP(P171,'Listas Activos'!$B$38:$C$42,2,0),0)</f>
        <v>5</v>
      </c>
      <c r="R171" s="63">
        <f t="shared" si="17"/>
        <v>3</v>
      </c>
      <c r="S171" s="93" t="str">
        <f>IFERROR(VLOOKUP(R171,'Listas Activos'!$B$4:$C$7,2,0),"-")</f>
        <v>Medio</v>
      </c>
      <c r="T171" s="66"/>
      <c r="U171" s="64" t="s">
        <v>116</v>
      </c>
      <c r="V171" s="137"/>
      <c r="W171" s="137"/>
      <c r="X171" s="137"/>
      <c r="Y171" s="137"/>
      <c r="Z171" s="64" t="s">
        <v>205</v>
      </c>
      <c r="AA171" s="137" t="s">
        <v>99</v>
      </c>
      <c r="AB171" s="137" t="s">
        <v>262</v>
      </c>
      <c r="AC171" s="137" t="s">
        <v>296</v>
      </c>
      <c r="AD171" s="138">
        <v>41702</v>
      </c>
      <c r="AE171" s="137" t="s">
        <v>453</v>
      </c>
      <c r="AF171" s="124"/>
      <c r="AG171" s="137" t="s">
        <v>234</v>
      </c>
      <c r="AH171" s="139" t="s">
        <v>235</v>
      </c>
      <c r="AI171" s="222" t="str">
        <f>IF(ISERROR(VLOOKUP(AG171,'Listas Ley Transparencia'!$H$3:$M$17,2,0)),"",VLOOKUP(AG171,'Listas Ley Transparencia'!$H$3:$M$17,2,0))</f>
        <v>Información publica y de conocimiento general</v>
      </c>
      <c r="AJ171" s="223" t="str">
        <f>IF(ISERROR(VLOOKUP(AG171,'Listas Ley Transparencia'!$H$3:$M$17,3,0)),"",VLOOKUP(AG171,'Listas Ley Transparencia'!$H$3:$M$17,3,0))</f>
        <v>Información publica y de conocimiento general</v>
      </c>
      <c r="AK171" s="223" t="str">
        <f>IF(ISERROR(VLOOKUP(AG171,'Listas Ley Transparencia'!$H$3:$M$17,4,0)),"",VLOOKUP(AG171,'Listas Ley Transparencia'!$H$3:$M$17,4,0))</f>
        <v>Publica</v>
      </c>
      <c r="AL171" s="224" t="str">
        <f>IF(ISERROR(VLOOKUP(AG171,'Listas Ley Transparencia'!$H$3:$M$17,6,0)),"",VLOOKUP(AG171,'Listas Ley Transparencia'!$H$3:$M$17,6,0))</f>
        <v>No Aplica</v>
      </c>
      <c r="AM171" s="238" t="s">
        <v>235</v>
      </c>
      <c r="AN171" s="239">
        <v>45950</v>
      </c>
      <c r="AO171" s="201" t="s">
        <v>276</v>
      </c>
      <c r="AP171" s="201" t="s">
        <v>516</v>
      </c>
      <c r="AQ171" s="245" t="s">
        <v>517</v>
      </c>
    </row>
    <row r="172" spans="1:43" ht="40" customHeight="1">
      <c r="A172" s="67">
        <v>165</v>
      </c>
      <c r="B172" s="148" t="s">
        <v>450</v>
      </c>
      <c r="C172" s="62" t="s">
        <v>421</v>
      </c>
      <c r="D172" s="204" t="s">
        <v>518</v>
      </c>
      <c r="E172" s="204" t="s">
        <v>519</v>
      </c>
      <c r="F172" s="201" t="s">
        <v>90</v>
      </c>
      <c r="G172" s="204" t="s">
        <v>488</v>
      </c>
      <c r="H172" s="202" t="s">
        <v>453</v>
      </c>
      <c r="I172" s="202" t="s">
        <v>520</v>
      </c>
      <c r="J172" s="146" t="s">
        <v>93</v>
      </c>
      <c r="K172" s="61" t="s">
        <v>94</v>
      </c>
      <c r="L172" s="62" t="s">
        <v>143</v>
      </c>
      <c r="M172" s="63">
        <f>IFERROR(VLOOKUP(L172,'Listas Activos'!$B$24:$C$28,2,0),0)</f>
        <v>1</v>
      </c>
      <c r="N172" s="62" t="s">
        <v>115</v>
      </c>
      <c r="O172" s="63">
        <f>IFERROR(VLOOKUP(N172,'Listas Activos'!$B$31:$C$35,2,0),0)</f>
        <v>3</v>
      </c>
      <c r="P172" s="62" t="s">
        <v>96</v>
      </c>
      <c r="Q172" s="63">
        <f>IFERROR(VLOOKUP(P172,'Listas Activos'!$B$38:$C$42,2,0),0)</f>
        <v>5</v>
      </c>
      <c r="R172" s="63">
        <f t="shared" si="17"/>
        <v>3</v>
      </c>
      <c r="S172" s="93" t="str">
        <f>IFERROR(VLOOKUP(R172,'Listas Activos'!$B$4:$C$7,2,0),"-")</f>
        <v>Medio</v>
      </c>
      <c r="T172" s="66"/>
      <c r="U172" s="64" t="s">
        <v>116</v>
      </c>
      <c r="V172" s="137" t="s">
        <v>97</v>
      </c>
      <c r="W172" s="137" t="s">
        <v>116</v>
      </c>
      <c r="X172" s="137" t="s">
        <v>116</v>
      </c>
      <c r="Y172" s="137" t="s">
        <v>116</v>
      </c>
      <c r="Z172" s="64" t="s">
        <v>205</v>
      </c>
      <c r="AA172" s="137" t="s">
        <v>99</v>
      </c>
      <c r="AB172" s="137" t="s">
        <v>481</v>
      </c>
      <c r="AC172" s="137" t="s">
        <v>296</v>
      </c>
      <c r="AD172" s="138">
        <v>41305</v>
      </c>
      <c r="AE172" s="137" t="s">
        <v>453</v>
      </c>
      <c r="AF172" s="124"/>
      <c r="AG172" s="137" t="s">
        <v>234</v>
      </c>
      <c r="AH172" s="139" t="s">
        <v>235</v>
      </c>
      <c r="AI172" s="222" t="str">
        <f>IF(ISERROR(VLOOKUP(AG172,'Listas Ley Transparencia'!$H$3:$M$17,2,0)),"",VLOOKUP(AG172,'Listas Ley Transparencia'!$H$3:$M$17,2,0))</f>
        <v>Información publica y de conocimiento general</v>
      </c>
      <c r="AJ172" s="223" t="str">
        <f>IF(ISERROR(VLOOKUP(AG172,'Listas Ley Transparencia'!$H$3:$M$17,3,0)),"",VLOOKUP(AG172,'Listas Ley Transparencia'!$H$3:$M$17,3,0))</f>
        <v>Información publica y de conocimiento general</v>
      </c>
      <c r="AK172" s="223" t="str">
        <f>IF(ISERROR(VLOOKUP(AG172,'Listas Ley Transparencia'!$H$3:$M$17,4,0)),"",VLOOKUP(AG172,'Listas Ley Transparencia'!$H$3:$M$17,4,0))</f>
        <v>Publica</v>
      </c>
      <c r="AL172" s="224" t="str">
        <f>IF(ISERROR(VLOOKUP(AG172,'Listas Ley Transparencia'!$H$3:$M$17,6,0)),"",VLOOKUP(AG172,'Listas Ley Transparencia'!$H$3:$M$17,6,0))</f>
        <v>No Aplica</v>
      </c>
      <c r="AM172" s="238" t="s">
        <v>235</v>
      </c>
      <c r="AN172" s="239">
        <v>45950</v>
      </c>
      <c r="AO172" s="201" t="s">
        <v>276</v>
      </c>
      <c r="AP172" s="201" t="s">
        <v>516</v>
      </c>
      <c r="AQ172" s="245" t="s">
        <v>521</v>
      </c>
    </row>
    <row r="173" spans="1:43" ht="40" customHeight="1">
      <c r="A173" s="67">
        <v>166</v>
      </c>
      <c r="B173" s="148" t="s">
        <v>450</v>
      </c>
      <c r="C173" s="62" t="s">
        <v>421</v>
      </c>
      <c r="D173" s="204" t="s">
        <v>522</v>
      </c>
      <c r="E173" s="204" t="s">
        <v>523</v>
      </c>
      <c r="F173" s="201" t="s">
        <v>90</v>
      </c>
      <c r="G173" s="204" t="s">
        <v>488</v>
      </c>
      <c r="H173" s="202" t="s">
        <v>453</v>
      </c>
      <c r="I173" s="202" t="s">
        <v>453</v>
      </c>
      <c r="J173" s="146" t="s">
        <v>93</v>
      </c>
      <c r="K173" s="61" t="s">
        <v>94</v>
      </c>
      <c r="L173" s="62" t="s">
        <v>143</v>
      </c>
      <c r="M173" s="63">
        <f>IFERROR(VLOOKUP(L173,'Listas Activos'!$B$24:$C$28,2,0),0)</f>
        <v>1</v>
      </c>
      <c r="N173" s="62" t="s">
        <v>115</v>
      </c>
      <c r="O173" s="63">
        <f>IFERROR(VLOOKUP(N173,'Listas Activos'!$B$31:$C$35,2,0),0)</f>
        <v>3</v>
      </c>
      <c r="P173" s="62" t="s">
        <v>96</v>
      </c>
      <c r="Q173" s="63">
        <f>IFERROR(VLOOKUP(P173,'Listas Activos'!$B$38:$C$42,2,0),0)</f>
        <v>5</v>
      </c>
      <c r="R173" s="63">
        <f t="shared" si="17"/>
        <v>3</v>
      </c>
      <c r="S173" s="93" t="str">
        <f>IFERROR(VLOOKUP(R173,'Listas Activos'!$B$4:$C$7,2,0),"-")</f>
        <v>Medio</v>
      </c>
      <c r="T173" s="66"/>
      <c r="U173" s="64" t="s">
        <v>116</v>
      </c>
      <c r="V173" s="137"/>
      <c r="W173" s="137"/>
      <c r="X173" s="137"/>
      <c r="Y173" s="137"/>
      <c r="Z173" s="64" t="s">
        <v>205</v>
      </c>
      <c r="AA173" s="137" t="s">
        <v>99</v>
      </c>
      <c r="AB173" s="137" t="s">
        <v>481</v>
      </c>
      <c r="AC173" s="137" t="s">
        <v>296</v>
      </c>
      <c r="AD173" s="138">
        <v>40939</v>
      </c>
      <c r="AE173" s="137" t="s">
        <v>453</v>
      </c>
      <c r="AF173" s="124"/>
      <c r="AG173" s="137" t="s">
        <v>234</v>
      </c>
      <c r="AH173" s="139" t="s">
        <v>235</v>
      </c>
      <c r="AI173" s="222" t="str">
        <f>IF(ISERROR(VLOOKUP(AG173,'Listas Ley Transparencia'!$H$3:$M$17,2,0)),"",VLOOKUP(AG173,'Listas Ley Transparencia'!$H$3:$M$17,2,0))</f>
        <v>Información publica y de conocimiento general</v>
      </c>
      <c r="AJ173" s="223" t="str">
        <f>IF(ISERROR(VLOOKUP(AG173,'Listas Ley Transparencia'!$H$3:$M$17,3,0)),"",VLOOKUP(AG173,'Listas Ley Transparencia'!$H$3:$M$17,3,0))</f>
        <v>Información publica y de conocimiento general</v>
      </c>
      <c r="AK173" s="223" t="str">
        <f>IF(ISERROR(VLOOKUP(AG173,'Listas Ley Transparencia'!$H$3:$M$17,4,0)),"",VLOOKUP(AG173,'Listas Ley Transparencia'!$H$3:$M$17,4,0))</f>
        <v>Publica</v>
      </c>
      <c r="AL173" s="224" t="str">
        <f>IF(ISERROR(VLOOKUP(AG173,'Listas Ley Transparencia'!$H$3:$M$17,6,0)),"",VLOOKUP(AG173,'Listas Ley Transparencia'!$H$3:$M$17,6,0))</f>
        <v>No Aplica</v>
      </c>
      <c r="AM173" s="238" t="s">
        <v>235</v>
      </c>
      <c r="AN173" s="239">
        <v>45950</v>
      </c>
      <c r="AO173" s="201" t="s">
        <v>276</v>
      </c>
      <c r="AP173" s="201" t="s">
        <v>516</v>
      </c>
      <c r="AQ173" s="245" t="s">
        <v>524</v>
      </c>
    </row>
    <row r="174" spans="1:43" ht="40" customHeight="1">
      <c r="A174" s="67">
        <v>167</v>
      </c>
      <c r="B174" s="148" t="s">
        <v>450</v>
      </c>
      <c r="C174" s="62" t="s">
        <v>421</v>
      </c>
      <c r="D174" s="204" t="s">
        <v>525</v>
      </c>
      <c r="E174" s="204" t="s">
        <v>526</v>
      </c>
      <c r="F174" s="201" t="s">
        <v>90</v>
      </c>
      <c r="G174" s="204" t="s">
        <v>488</v>
      </c>
      <c r="H174" s="202" t="s">
        <v>453</v>
      </c>
      <c r="I174" s="202" t="s">
        <v>453</v>
      </c>
      <c r="J174" s="146" t="s">
        <v>93</v>
      </c>
      <c r="K174" s="61" t="s">
        <v>94</v>
      </c>
      <c r="L174" s="62" t="s">
        <v>143</v>
      </c>
      <c r="M174" s="63">
        <f>IFERROR(VLOOKUP(L174,'Listas Activos'!$B$24:$C$28,2,0),0)</f>
        <v>1</v>
      </c>
      <c r="N174" s="62" t="s">
        <v>115</v>
      </c>
      <c r="O174" s="63">
        <f>IFERROR(VLOOKUP(N174,'Listas Activos'!$B$31:$C$35,2,0),0)</f>
        <v>3</v>
      </c>
      <c r="P174" s="62" t="s">
        <v>96</v>
      </c>
      <c r="Q174" s="63">
        <f>IFERROR(VLOOKUP(P174,'Listas Activos'!$B$38:$C$42,2,0),0)</f>
        <v>5</v>
      </c>
      <c r="R174" s="63">
        <f t="shared" si="17"/>
        <v>3</v>
      </c>
      <c r="S174" s="93" t="str">
        <f>IFERROR(VLOOKUP(R174,'Listas Activos'!$B$4:$C$7,2,0),"-")</f>
        <v>Medio</v>
      </c>
      <c r="T174" s="66"/>
      <c r="U174" s="64" t="s">
        <v>116</v>
      </c>
      <c r="V174" s="137"/>
      <c r="W174" s="137"/>
      <c r="X174" s="137"/>
      <c r="Y174" s="137"/>
      <c r="Z174" s="64" t="s">
        <v>205</v>
      </c>
      <c r="AA174" s="137" t="s">
        <v>99</v>
      </c>
      <c r="AB174" s="137" t="s">
        <v>481</v>
      </c>
      <c r="AC174" s="137" t="s">
        <v>296</v>
      </c>
      <c r="AD174" s="138">
        <v>40939</v>
      </c>
      <c r="AE174" s="137" t="s">
        <v>453</v>
      </c>
      <c r="AF174" s="124"/>
      <c r="AG174" s="137" t="s">
        <v>234</v>
      </c>
      <c r="AH174" s="139" t="s">
        <v>235</v>
      </c>
      <c r="AI174" s="222" t="str">
        <f>IF(ISERROR(VLOOKUP(AG174,'Listas Ley Transparencia'!$H$3:$M$17,2,0)),"",VLOOKUP(AG174,'Listas Ley Transparencia'!$H$3:$M$17,2,0))</f>
        <v>Información publica y de conocimiento general</v>
      </c>
      <c r="AJ174" s="223" t="str">
        <f>IF(ISERROR(VLOOKUP(AG174,'Listas Ley Transparencia'!$H$3:$M$17,3,0)),"",VLOOKUP(AG174,'Listas Ley Transparencia'!$H$3:$M$17,3,0))</f>
        <v>Información publica y de conocimiento general</v>
      </c>
      <c r="AK174" s="223" t="str">
        <f>IF(ISERROR(VLOOKUP(AG174,'Listas Ley Transparencia'!$H$3:$M$17,4,0)),"",VLOOKUP(AG174,'Listas Ley Transparencia'!$H$3:$M$17,4,0))</f>
        <v>Publica</v>
      </c>
      <c r="AL174" s="224" t="str">
        <f>IF(ISERROR(VLOOKUP(AG174,'Listas Ley Transparencia'!$H$3:$M$17,6,0)),"",VLOOKUP(AG174,'Listas Ley Transparencia'!$H$3:$M$17,6,0))</f>
        <v>No Aplica</v>
      </c>
      <c r="AM174" s="238" t="s">
        <v>235</v>
      </c>
      <c r="AN174" s="239">
        <v>45950</v>
      </c>
      <c r="AO174" s="201" t="s">
        <v>276</v>
      </c>
      <c r="AP174" s="201" t="s">
        <v>516</v>
      </c>
      <c r="AQ174" s="245" t="s">
        <v>527</v>
      </c>
    </row>
    <row r="175" spans="1:43" ht="40" customHeight="1">
      <c r="A175" s="67">
        <v>168</v>
      </c>
      <c r="B175" s="148" t="s">
        <v>450</v>
      </c>
      <c r="C175" s="62" t="s">
        <v>463</v>
      </c>
      <c r="D175" s="204" t="s">
        <v>211</v>
      </c>
      <c r="E175" s="204" t="s">
        <v>528</v>
      </c>
      <c r="F175" s="201" t="s">
        <v>90</v>
      </c>
      <c r="G175" s="204" t="s">
        <v>488</v>
      </c>
      <c r="H175" s="202" t="s">
        <v>453</v>
      </c>
      <c r="I175" s="202" t="s">
        <v>453</v>
      </c>
      <c r="J175" s="203" t="s">
        <v>113</v>
      </c>
      <c r="K175" s="207" t="s">
        <v>154</v>
      </c>
      <c r="L175" s="62" t="s">
        <v>95</v>
      </c>
      <c r="M175" s="63">
        <f>IFERROR(VLOOKUP(L175,'Listas Activos'!$B$24:$C$28,2,0),0)</f>
        <v>5</v>
      </c>
      <c r="N175" s="62" t="s">
        <v>96</v>
      </c>
      <c r="O175" s="63">
        <f>IFERROR(VLOOKUP(N175,'Listas Activos'!$B$31:$C$35,2,0),0)</f>
        <v>5</v>
      </c>
      <c r="P175" s="62" t="s">
        <v>115</v>
      </c>
      <c r="Q175" s="63">
        <f>IFERROR(VLOOKUP(P175,'Listas Activos'!$B$38:$C$42,2,0),0)</f>
        <v>3</v>
      </c>
      <c r="R175" s="63">
        <f t="shared" si="17"/>
        <v>5</v>
      </c>
      <c r="S175" s="93" t="str">
        <f>IFERROR(VLOOKUP(R175,'Listas Activos'!$B$4:$C$7,2,0),"-")</f>
        <v>Alto</v>
      </c>
      <c r="T175" s="237"/>
      <c r="U175" s="238" t="s">
        <v>97</v>
      </c>
      <c r="V175" s="201" t="s">
        <v>97</v>
      </c>
      <c r="W175" s="201"/>
      <c r="X175" s="201"/>
      <c r="Y175" s="201"/>
      <c r="Z175" s="238"/>
      <c r="AA175" s="201"/>
      <c r="AB175" s="201"/>
      <c r="AC175" s="201"/>
      <c r="AD175" s="239"/>
      <c r="AE175" s="201"/>
      <c r="AF175" s="240"/>
      <c r="AG175" s="201"/>
      <c r="AH175" s="245"/>
      <c r="AI175" s="246"/>
      <c r="AJ175" s="247"/>
      <c r="AK175" s="247"/>
      <c r="AL175" s="248"/>
      <c r="AM175" s="238"/>
      <c r="AN175" s="239">
        <v>45950</v>
      </c>
      <c r="AO175" s="201"/>
      <c r="AP175" s="201"/>
      <c r="AQ175" s="245"/>
    </row>
    <row r="176" spans="1:43" ht="40" customHeight="1">
      <c r="A176" s="67">
        <v>169</v>
      </c>
      <c r="B176" s="148" t="s">
        <v>450</v>
      </c>
      <c r="C176" s="62" t="s">
        <v>421</v>
      </c>
      <c r="D176" s="204" t="s">
        <v>529</v>
      </c>
      <c r="E176" s="204" t="s">
        <v>530</v>
      </c>
      <c r="F176" s="201" t="s">
        <v>90</v>
      </c>
      <c r="G176" s="201" t="s">
        <v>531</v>
      </c>
      <c r="H176" s="202" t="s">
        <v>453</v>
      </c>
      <c r="I176" s="202" t="s">
        <v>453</v>
      </c>
      <c r="J176" s="203" t="s">
        <v>113</v>
      </c>
      <c r="K176" s="207" t="s">
        <v>94</v>
      </c>
      <c r="L176" s="62" t="s">
        <v>143</v>
      </c>
      <c r="M176" s="63">
        <f>IFERROR(VLOOKUP(L176,'Listas Activos'!$B$24:$C$28,2,0),0)</f>
        <v>1</v>
      </c>
      <c r="N176" s="62" t="s">
        <v>96</v>
      </c>
      <c r="O176" s="63">
        <f>IFERROR(VLOOKUP(N176,'Listas Activos'!$B$31:$C$35,2,0),0)</f>
        <v>5</v>
      </c>
      <c r="P176" s="62" t="s">
        <v>115</v>
      </c>
      <c r="Q176" s="63">
        <f>IFERROR(VLOOKUP(P176,'Listas Activos'!$B$38:$C$42,2,0),0)</f>
        <v>3</v>
      </c>
      <c r="R176" s="63">
        <f t="shared" si="17"/>
        <v>3</v>
      </c>
      <c r="S176" s="93" t="str">
        <f>IFERROR(VLOOKUP(R176,'Listas Activos'!$B$4:$C$7,2,0),"-")</f>
        <v>Medio</v>
      </c>
      <c r="T176" s="237"/>
      <c r="U176" s="238" t="s">
        <v>116</v>
      </c>
      <c r="V176" s="201"/>
      <c r="W176" s="201"/>
      <c r="X176" s="201"/>
      <c r="Y176" s="201"/>
      <c r="Z176" s="64" t="s">
        <v>205</v>
      </c>
      <c r="AA176" s="137" t="s">
        <v>99</v>
      </c>
      <c r="AB176" s="137" t="s">
        <v>481</v>
      </c>
      <c r="AC176" s="137" t="s">
        <v>296</v>
      </c>
      <c r="AD176" s="138">
        <v>42736</v>
      </c>
      <c r="AE176" s="137" t="s">
        <v>453</v>
      </c>
      <c r="AF176" s="240"/>
      <c r="AG176" s="137" t="s">
        <v>234</v>
      </c>
      <c r="AH176" s="139" t="s">
        <v>235</v>
      </c>
      <c r="AI176" s="222" t="str">
        <f>IF(ISERROR(VLOOKUP(AG176,'Listas Ley Transparencia'!$H$3:$M$17,2,0)),"",VLOOKUP(AG176,'Listas Ley Transparencia'!$H$3:$M$17,2,0))</f>
        <v>Información publica y de conocimiento general</v>
      </c>
      <c r="AJ176" s="223" t="str">
        <f>IF(ISERROR(VLOOKUP(AG176,'Listas Ley Transparencia'!$H$3:$M$17,3,0)),"",VLOOKUP(AG176,'Listas Ley Transparencia'!$H$3:$M$17,3,0))</f>
        <v>Información publica y de conocimiento general</v>
      </c>
      <c r="AK176" s="223" t="str">
        <f>IF(ISERROR(VLOOKUP(AG176,'Listas Ley Transparencia'!$H$3:$M$17,4,0)),"",VLOOKUP(AG176,'Listas Ley Transparencia'!$H$3:$M$17,4,0))</f>
        <v>Publica</v>
      </c>
      <c r="AL176" s="224" t="str">
        <f>IF(ISERROR(VLOOKUP(AG176,'Listas Ley Transparencia'!$H$3:$M$17,6,0)),"",VLOOKUP(AG176,'Listas Ley Transparencia'!$H$3:$M$17,6,0))</f>
        <v>No Aplica</v>
      </c>
      <c r="AM176" s="238" t="s">
        <v>235</v>
      </c>
      <c r="AN176" s="239">
        <v>45950</v>
      </c>
      <c r="AO176" s="201" t="s">
        <v>532</v>
      </c>
      <c r="AP176" s="201" t="s">
        <v>108</v>
      </c>
      <c r="AQ176" s="245" t="s">
        <v>533</v>
      </c>
    </row>
    <row r="177" spans="1:43" ht="40" customHeight="1">
      <c r="A177" s="67">
        <v>170</v>
      </c>
      <c r="B177" s="148" t="s">
        <v>450</v>
      </c>
      <c r="C177" s="62" t="s">
        <v>421</v>
      </c>
      <c r="D177" s="204" t="s">
        <v>534</v>
      </c>
      <c r="E177" s="204" t="s">
        <v>535</v>
      </c>
      <c r="F177" s="201" t="s">
        <v>90</v>
      </c>
      <c r="G177" s="201" t="s">
        <v>504</v>
      </c>
      <c r="H177" s="202" t="s">
        <v>520</v>
      </c>
      <c r="I177" s="202" t="s">
        <v>520</v>
      </c>
      <c r="J177" s="203" t="s">
        <v>93</v>
      </c>
      <c r="K177" s="207" t="s">
        <v>94</v>
      </c>
      <c r="L177" s="62" t="s">
        <v>143</v>
      </c>
      <c r="M177" s="63">
        <f>IFERROR(VLOOKUP(L177,'Listas Activos'!$B$24:$C$28,2,0),0)</f>
        <v>1</v>
      </c>
      <c r="N177" s="62" t="s">
        <v>96</v>
      </c>
      <c r="O177" s="63">
        <f>IFERROR(VLOOKUP(N177,'Listas Activos'!$B$31:$C$35,2,0),0)</f>
        <v>5</v>
      </c>
      <c r="P177" s="62" t="s">
        <v>115</v>
      </c>
      <c r="Q177" s="63">
        <f>IFERROR(VLOOKUP(P177,'Listas Activos'!$B$38:$C$42,2,0),0)</f>
        <v>3</v>
      </c>
      <c r="R177" s="63">
        <f t="shared" si="17"/>
        <v>3</v>
      </c>
      <c r="S177" s="93" t="str">
        <f>IFERROR(VLOOKUP(R177,'Listas Activos'!$B$4:$C$7,2,0),"-")</f>
        <v>Medio</v>
      </c>
      <c r="T177" s="237"/>
      <c r="U177" s="238" t="s">
        <v>116</v>
      </c>
      <c r="V177" s="201" t="s">
        <v>97</v>
      </c>
      <c r="W177" s="201" t="s">
        <v>116</v>
      </c>
      <c r="X177" s="201" t="s">
        <v>116</v>
      </c>
      <c r="Y177" s="201" t="s">
        <v>116</v>
      </c>
      <c r="Z177" s="64" t="s">
        <v>205</v>
      </c>
      <c r="AA177" s="137" t="s">
        <v>99</v>
      </c>
      <c r="AB177" s="137" t="s">
        <v>481</v>
      </c>
      <c r="AC177" s="137" t="s">
        <v>296</v>
      </c>
      <c r="AD177" s="138">
        <v>44957</v>
      </c>
      <c r="AE177" s="137" t="s">
        <v>453</v>
      </c>
      <c r="AF177" s="240"/>
      <c r="AG177" s="137" t="s">
        <v>234</v>
      </c>
      <c r="AH177" s="139" t="s">
        <v>235</v>
      </c>
      <c r="AI177" s="222" t="str">
        <f>IF(ISERROR(VLOOKUP(AG177,'Listas Ley Transparencia'!$H$3:$M$17,2,0)),"",VLOOKUP(AG177,'Listas Ley Transparencia'!$H$3:$M$17,2,0))</f>
        <v>Información publica y de conocimiento general</v>
      </c>
      <c r="AJ177" s="223" t="str">
        <f>IF(ISERROR(VLOOKUP(AG177,'Listas Ley Transparencia'!$H$3:$M$17,3,0)),"",VLOOKUP(AG177,'Listas Ley Transparencia'!$H$3:$M$17,3,0))</f>
        <v>Información publica y de conocimiento general</v>
      </c>
      <c r="AK177" s="223" t="str">
        <f>IF(ISERROR(VLOOKUP(AG177,'Listas Ley Transparencia'!$H$3:$M$17,4,0)),"",VLOOKUP(AG177,'Listas Ley Transparencia'!$H$3:$M$17,4,0))</f>
        <v>Publica</v>
      </c>
      <c r="AL177" s="224" t="str">
        <f>IF(ISERROR(VLOOKUP(AG177,'Listas Ley Transparencia'!$H$3:$M$17,6,0)),"",VLOOKUP(AG177,'Listas Ley Transparencia'!$H$3:$M$17,6,0))</f>
        <v>No Aplica</v>
      </c>
      <c r="AM177" s="238" t="s">
        <v>235</v>
      </c>
      <c r="AN177" s="239">
        <v>45950</v>
      </c>
      <c r="AO177" s="201" t="s">
        <v>273</v>
      </c>
      <c r="AP177" s="201" t="s">
        <v>516</v>
      </c>
      <c r="AQ177" s="245" t="s">
        <v>536</v>
      </c>
    </row>
    <row r="178" spans="1:43" ht="40" customHeight="1">
      <c r="A178" s="67">
        <v>171</v>
      </c>
      <c r="B178" s="148" t="s">
        <v>450</v>
      </c>
      <c r="C178" s="62" t="s">
        <v>421</v>
      </c>
      <c r="D178" s="204" t="s">
        <v>537</v>
      </c>
      <c r="E178" s="204" t="s">
        <v>538</v>
      </c>
      <c r="F178" s="201" t="s">
        <v>90</v>
      </c>
      <c r="G178" s="201" t="s">
        <v>504</v>
      </c>
      <c r="H178" s="202" t="s">
        <v>505</v>
      </c>
      <c r="I178" s="202" t="s">
        <v>505</v>
      </c>
      <c r="J178" s="203" t="s">
        <v>113</v>
      </c>
      <c r="K178" s="207" t="s">
        <v>94</v>
      </c>
      <c r="L178" s="62" t="s">
        <v>143</v>
      </c>
      <c r="M178" s="63">
        <f>IFERROR(VLOOKUP(L178,'Listas Activos'!$B$24:$C$28,2,0),0)</f>
        <v>1</v>
      </c>
      <c r="N178" s="62" t="s">
        <v>115</v>
      </c>
      <c r="O178" s="63">
        <f>IFERROR(VLOOKUP(N178,'Listas Activos'!$B$31:$C$35,2,0),0)</f>
        <v>3</v>
      </c>
      <c r="P178" s="62" t="s">
        <v>115</v>
      </c>
      <c r="Q178" s="63">
        <f>IFERROR(VLOOKUP(P178,'Listas Activos'!$B$38:$C$42,2,0),0)</f>
        <v>3</v>
      </c>
      <c r="R178" s="63">
        <f t="shared" si="17"/>
        <v>3</v>
      </c>
      <c r="S178" s="93" t="str">
        <f>IFERROR(VLOOKUP(R178,'Listas Activos'!$B$4:$C$7,2,0),"-")</f>
        <v>Medio</v>
      </c>
      <c r="T178" s="237"/>
      <c r="U178" s="238" t="s">
        <v>116</v>
      </c>
      <c r="V178" s="201"/>
      <c r="W178" s="201"/>
      <c r="X178" s="201"/>
      <c r="Y178" s="201"/>
      <c r="Z178" s="64" t="s">
        <v>205</v>
      </c>
      <c r="AA178" s="137" t="s">
        <v>99</v>
      </c>
      <c r="AB178" s="137" t="s">
        <v>481</v>
      </c>
      <c r="AC178" s="137" t="s">
        <v>263</v>
      </c>
      <c r="AD178" s="138">
        <v>45139</v>
      </c>
      <c r="AE178" s="202" t="s">
        <v>505</v>
      </c>
      <c r="AF178" s="240"/>
      <c r="AG178" s="137" t="s">
        <v>234</v>
      </c>
      <c r="AH178" s="139" t="s">
        <v>235</v>
      </c>
      <c r="AI178" s="222" t="str">
        <f>IF(ISERROR(VLOOKUP(AG178,'Listas Ley Transparencia'!$H$3:$M$17,2,0)),"",VLOOKUP(AG178,'Listas Ley Transparencia'!$H$3:$M$17,2,0))</f>
        <v>Información publica y de conocimiento general</v>
      </c>
      <c r="AJ178" s="223" t="str">
        <f>IF(ISERROR(VLOOKUP(AG178,'Listas Ley Transparencia'!$H$3:$M$17,3,0)),"",VLOOKUP(AG178,'Listas Ley Transparencia'!$H$3:$M$17,3,0))</f>
        <v>Información publica y de conocimiento general</v>
      </c>
      <c r="AK178" s="223" t="str">
        <f>IF(ISERROR(VLOOKUP(AG178,'Listas Ley Transparencia'!$H$3:$M$17,4,0)),"",VLOOKUP(AG178,'Listas Ley Transparencia'!$H$3:$M$17,4,0))</f>
        <v>Publica</v>
      </c>
      <c r="AL178" s="224" t="str">
        <f>IF(ISERROR(VLOOKUP(AG178,'Listas Ley Transparencia'!$H$3:$M$17,6,0)),"",VLOOKUP(AG178,'Listas Ley Transparencia'!$H$3:$M$17,6,0))</f>
        <v>No Aplica</v>
      </c>
      <c r="AM178" s="238"/>
      <c r="AN178" s="239">
        <v>45950</v>
      </c>
      <c r="AO178" s="201" t="s">
        <v>539</v>
      </c>
      <c r="AP178" s="201" t="s">
        <v>267</v>
      </c>
      <c r="AQ178" s="245" t="s">
        <v>467</v>
      </c>
    </row>
    <row r="179" spans="1:43" ht="40" customHeight="1">
      <c r="A179" s="67">
        <v>172</v>
      </c>
      <c r="B179" s="148" t="s">
        <v>450</v>
      </c>
      <c r="C179" s="62" t="s">
        <v>463</v>
      </c>
      <c r="D179" s="204" t="s">
        <v>540</v>
      </c>
      <c r="E179" s="204" t="s">
        <v>541</v>
      </c>
      <c r="F179" s="204" t="s">
        <v>90</v>
      </c>
      <c r="G179" s="201" t="s">
        <v>504</v>
      </c>
      <c r="H179" s="202" t="s">
        <v>453</v>
      </c>
      <c r="I179" s="202" t="s">
        <v>453</v>
      </c>
      <c r="J179" s="203" t="s">
        <v>113</v>
      </c>
      <c r="K179" s="207" t="s">
        <v>94</v>
      </c>
      <c r="L179" s="62" t="s">
        <v>143</v>
      </c>
      <c r="M179" s="63">
        <f>IFERROR(VLOOKUP(L179,'Listas Activos'!$B$24:$C$28,2,0),0)</f>
        <v>1</v>
      </c>
      <c r="N179" s="62" t="s">
        <v>126</v>
      </c>
      <c r="O179" s="63">
        <f>IFERROR(VLOOKUP(N179,'Listas Activos'!$B$31:$C$35,2,0),0)</f>
        <v>1</v>
      </c>
      <c r="P179" s="62" t="s">
        <v>126</v>
      </c>
      <c r="Q179" s="63">
        <f>IFERROR(VLOOKUP(P179,'Listas Activos'!$B$38:$C$42,2,0),0)</f>
        <v>1</v>
      </c>
      <c r="R179" s="63">
        <f t="shared" si="17"/>
        <v>1</v>
      </c>
      <c r="S179" s="93" t="str">
        <f>IFERROR(VLOOKUP(R179,'Listas Activos'!$B$4:$C$7,2,0),"-")</f>
        <v>Bajo</v>
      </c>
      <c r="T179" s="237"/>
      <c r="U179" s="238" t="s">
        <v>116</v>
      </c>
      <c r="V179" s="201"/>
      <c r="W179" s="201"/>
      <c r="X179" s="201"/>
      <c r="Y179" s="201"/>
      <c r="Z179" s="64" t="s">
        <v>205</v>
      </c>
      <c r="AA179" s="137" t="s">
        <v>99</v>
      </c>
      <c r="AB179" s="137" t="s">
        <v>262</v>
      </c>
      <c r="AC179" s="137" t="s">
        <v>263</v>
      </c>
      <c r="AD179" s="138">
        <v>41275</v>
      </c>
      <c r="AE179" s="202" t="s">
        <v>461</v>
      </c>
      <c r="AF179" s="240"/>
      <c r="AG179" s="137" t="s">
        <v>234</v>
      </c>
      <c r="AH179" s="139" t="s">
        <v>235</v>
      </c>
      <c r="AI179" s="222" t="str">
        <f>IF(ISERROR(VLOOKUP(AG179,'Listas Ley Transparencia'!$H$3:$M$17,2,0)),"",VLOOKUP(AG179,'Listas Ley Transparencia'!$H$3:$M$17,2,0))</f>
        <v>Información publica y de conocimiento general</v>
      </c>
      <c r="AJ179" s="223" t="str">
        <f>IF(ISERROR(VLOOKUP(AG179,'Listas Ley Transparencia'!$H$3:$M$17,3,0)),"",VLOOKUP(AG179,'Listas Ley Transparencia'!$H$3:$M$17,3,0))</f>
        <v>Información publica y de conocimiento general</v>
      </c>
      <c r="AK179" s="223" t="str">
        <f>IF(ISERROR(VLOOKUP(AG179,'Listas Ley Transparencia'!$H$3:$M$17,4,0)),"",VLOOKUP(AG179,'Listas Ley Transparencia'!$H$3:$M$17,4,0))</f>
        <v>Publica</v>
      </c>
      <c r="AL179" s="224" t="str">
        <f>IF(ISERROR(VLOOKUP(AG179,'Listas Ley Transparencia'!$H$3:$M$17,6,0)),"",VLOOKUP(AG179,'Listas Ley Transparencia'!$H$3:$M$17,6,0))</f>
        <v>No Aplica</v>
      </c>
      <c r="AM179" s="238"/>
      <c r="AN179" s="239">
        <v>45950</v>
      </c>
      <c r="AO179" s="201" t="s">
        <v>276</v>
      </c>
      <c r="AP179" s="201" t="s">
        <v>267</v>
      </c>
      <c r="AQ179" s="245" t="s">
        <v>467</v>
      </c>
    </row>
    <row r="180" spans="1:43" ht="40" customHeight="1">
      <c r="A180" s="67">
        <v>173</v>
      </c>
      <c r="B180" s="148" t="s">
        <v>450</v>
      </c>
      <c r="C180" s="62" t="s">
        <v>463</v>
      </c>
      <c r="D180" s="204" t="s">
        <v>542</v>
      </c>
      <c r="E180" s="204" t="s">
        <v>543</v>
      </c>
      <c r="F180" s="204" t="s">
        <v>90</v>
      </c>
      <c r="G180" s="201" t="s">
        <v>544</v>
      </c>
      <c r="H180" s="202" t="s">
        <v>453</v>
      </c>
      <c r="I180" s="202" t="s">
        <v>453</v>
      </c>
      <c r="J180" s="203" t="s">
        <v>113</v>
      </c>
      <c r="K180" s="207" t="s">
        <v>94</v>
      </c>
      <c r="L180" s="62" t="s">
        <v>143</v>
      </c>
      <c r="M180" s="63">
        <f>IFERROR(VLOOKUP(L180,'Listas Activos'!$B$24:$C$28,2,0),0)</f>
        <v>1</v>
      </c>
      <c r="N180" s="62" t="s">
        <v>126</v>
      </c>
      <c r="O180" s="63">
        <f>IFERROR(VLOOKUP(N180,'Listas Activos'!$B$31:$C$35,2,0),0)</f>
        <v>1</v>
      </c>
      <c r="P180" s="62" t="s">
        <v>126</v>
      </c>
      <c r="Q180" s="63">
        <f>IFERROR(VLOOKUP(P180,'Listas Activos'!$B$38:$C$42,2,0),0)</f>
        <v>1</v>
      </c>
      <c r="R180" s="63">
        <f t="shared" si="17"/>
        <v>1</v>
      </c>
      <c r="S180" s="93" t="str">
        <f>IFERROR(VLOOKUP(R180,'Listas Activos'!$B$4:$C$7,2,0),"-")</f>
        <v>Bajo</v>
      </c>
      <c r="T180" s="237"/>
      <c r="U180" s="238" t="s">
        <v>116</v>
      </c>
      <c r="V180" s="201"/>
      <c r="W180" s="201"/>
      <c r="X180" s="201"/>
      <c r="Y180" s="201"/>
      <c r="Z180" s="64" t="s">
        <v>205</v>
      </c>
      <c r="AA180" s="137" t="s">
        <v>99</v>
      </c>
      <c r="AB180" s="137" t="s">
        <v>262</v>
      </c>
      <c r="AC180" s="137" t="s">
        <v>263</v>
      </c>
      <c r="AD180" s="138">
        <v>44927</v>
      </c>
      <c r="AE180" s="137" t="s">
        <v>453</v>
      </c>
      <c r="AF180" s="240"/>
      <c r="AG180" s="137" t="s">
        <v>234</v>
      </c>
      <c r="AH180" s="139" t="s">
        <v>235</v>
      </c>
      <c r="AI180" s="222" t="str">
        <f>IF(ISERROR(VLOOKUP(AG180,'Listas Ley Transparencia'!$H$3:$M$17,2,0)),"",VLOOKUP(AG180,'Listas Ley Transparencia'!$H$3:$M$17,2,0))</f>
        <v>Información publica y de conocimiento general</v>
      </c>
      <c r="AJ180" s="223" t="str">
        <f>IF(ISERROR(VLOOKUP(AG180,'Listas Ley Transparencia'!$H$3:$M$17,3,0)),"",VLOOKUP(AG180,'Listas Ley Transparencia'!$H$3:$M$17,3,0))</f>
        <v>Información publica y de conocimiento general</v>
      </c>
      <c r="AK180" s="223" t="str">
        <f>IF(ISERROR(VLOOKUP(AG180,'Listas Ley Transparencia'!$H$3:$M$17,4,0)),"",VLOOKUP(AG180,'Listas Ley Transparencia'!$H$3:$M$17,4,0))</f>
        <v>Publica</v>
      </c>
      <c r="AL180" s="224" t="str">
        <f>IF(ISERROR(VLOOKUP(AG180,'Listas Ley Transparencia'!$H$3:$M$17,6,0)),"",VLOOKUP(AG180,'Listas Ley Transparencia'!$H$3:$M$17,6,0))</f>
        <v>No Aplica</v>
      </c>
      <c r="AM180" s="238" t="s">
        <v>235</v>
      </c>
      <c r="AN180" s="239">
        <v>45950</v>
      </c>
      <c r="AO180" s="201" t="s">
        <v>273</v>
      </c>
      <c r="AP180" s="201" t="s">
        <v>267</v>
      </c>
      <c r="AQ180" s="245" t="s">
        <v>467</v>
      </c>
    </row>
    <row r="181" spans="1:43" ht="40" customHeight="1">
      <c r="A181" s="67">
        <v>174</v>
      </c>
      <c r="B181" s="148" t="s">
        <v>450</v>
      </c>
      <c r="C181" s="62" t="s">
        <v>421</v>
      </c>
      <c r="D181" s="204" t="s">
        <v>545</v>
      </c>
      <c r="E181" s="204" t="s">
        <v>546</v>
      </c>
      <c r="F181" s="204" t="s">
        <v>90</v>
      </c>
      <c r="G181" s="201" t="s">
        <v>504</v>
      </c>
      <c r="H181" s="202" t="s">
        <v>453</v>
      </c>
      <c r="I181" s="202" t="s">
        <v>453</v>
      </c>
      <c r="J181" s="203" t="s">
        <v>113</v>
      </c>
      <c r="K181" s="207" t="s">
        <v>94</v>
      </c>
      <c r="L181" s="62" t="s">
        <v>143</v>
      </c>
      <c r="M181" s="63">
        <f>IFERROR(VLOOKUP(L181,'Listas Activos'!$B$24:$C$28,2,0),0)</f>
        <v>1</v>
      </c>
      <c r="N181" s="62" t="s">
        <v>126</v>
      </c>
      <c r="O181" s="63">
        <f>IFERROR(VLOOKUP(N181,'Listas Activos'!$B$31:$C$35,2,0),0)</f>
        <v>1</v>
      </c>
      <c r="P181" s="62" t="s">
        <v>126</v>
      </c>
      <c r="Q181" s="63">
        <f>IFERROR(VLOOKUP(P181,'Listas Activos'!$B$38:$C$42,2,0),0)</f>
        <v>1</v>
      </c>
      <c r="R181" s="63">
        <f t="shared" si="17"/>
        <v>1</v>
      </c>
      <c r="S181" s="93" t="str">
        <f>IFERROR(VLOOKUP(R181,'Listas Activos'!$B$4:$C$7,2,0),"-")</f>
        <v>Bajo</v>
      </c>
      <c r="T181" s="237"/>
      <c r="U181" s="238" t="s">
        <v>116</v>
      </c>
      <c r="V181" s="201"/>
      <c r="W181" s="201"/>
      <c r="X181" s="201"/>
      <c r="Y181" s="201"/>
      <c r="Z181" s="64" t="s">
        <v>205</v>
      </c>
      <c r="AA181" s="137" t="s">
        <v>99</v>
      </c>
      <c r="AB181" s="137" t="s">
        <v>262</v>
      </c>
      <c r="AC181" s="137" t="s">
        <v>263</v>
      </c>
      <c r="AD181" s="138">
        <v>45444</v>
      </c>
      <c r="AE181" s="137" t="s">
        <v>453</v>
      </c>
      <c r="AF181" s="240"/>
      <c r="AG181" s="137" t="s">
        <v>234</v>
      </c>
      <c r="AH181" s="139" t="s">
        <v>235</v>
      </c>
      <c r="AI181" s="222" t="str">
        <f>IF(ISERROR(VLOOKUP(AG181,'Listas Ley Transparencia'!$H$3:$M$17,2,0)),"",VLOOKUP(AG181,'Listas Ley Transparencia'!$H$3:$M$17,2,0))</f>
        <v>Información publica y de conocimiento general</v>
      </c>
      <c r="AJ181" s="223" t="str">
        <f>IF(ISERROR(VLOOKUP(AG181,'Listas Ley Transparencia'!$H$3:$M$17,3,0)),"",VLOOKUP(AG181,'Listas Ley Transparencia'!$H$3:$M$17,3,0))</f>
        <v>Información publica y de conocimiento general</v>
      </c>
      <c r="AK181" s="223" t="str">
        <f>IF(ISERROR(VLOOKUP(AG181,'Listas Ley Transparencia'!$H$3:$M$17,4,0)),"",VLOOKUP(AG181,'Listas Ley Transparencia'!$H$3:$M$17,4,0))</f>
        <v>Publica</v>
      </c>
      <c r="AL181" s="224" t="str">
        <f>IF(ISERROR(VLOOKUP(AG181,'Listas Ley Transparencia'!$H$3:$M$17,6,0)),"",VLOOKUP(AG181,'Listas Ley Transparencia'!$H$3:$M$17,6,0))</f>
        <v>No Aplica</v>
      </c>
      <c r="AM181" s="238" t="s">
        <v>235</v>
      </c>
      <c r="AN181" s="239">
        <v>45950</v>
      </c>
      <c r="AO181" s="201" t="s">
        <v>264</v>
      </c>
      <c r="AP181" s="201" t="s">
        <v>267</v>
      </c>
      <c r="AQ181" s="245" t="s">
        <v>467</v>
      </c>
    </row>
    <row r="182" spans="1:43" ht="40" customHeight="1">
      <c r="A182" s="67">
        <v>175</v>
      </c>
      <c r="B182" s="148" t="s">
        <v>450</v>
      </c>
      <c r="C182" s="62" t="s">
        <v>421</v>
      </c>
      <c r="D182" s="204" t="s">
        <v>547</v>
      </c>
      <c r="E182" s="204" t="s">
        <v>548</v>
      </c>
      <c r="F182" s="204" t="s">
        <v>90</v>
      </c>
      <c r="G182" s="201" t="s">
        <v>504</v>
      </c>
      <c r="H182" s="202" t="s">
        <v>453</v>
      </c>
      <c r="I182" s="202" t="s">
        <v>453</v>
      </c>
      <c r="J182" s="203" t="s">
        <v>93</v>
      </c>
      <c r="K182" s="207" t="s">
        <v>94</v>
      </c>
      <c r="L182" s="62" t="s">
        <v>143</v>
      </c>
      <c r="M182" s="63">
        <f>IFERROR(VLOOKUP(L182,'Listas Activos'!$B$24:$C$28,2,0),0)</f>
        <v>1</v>
      </c>
      <c r="N182" s="62" t="s">
        <v>126</v>
      </c>
      <c r="O182" s="63">
        <f>IFERROR(VLOOKUP(N182,'Listas Activos'!$B$31:$C$35,2,0),0)</f>
        <v>1</v>
      </c>
      <c r="P182" s="62" t="s">
        <v>126</v>
      </c>
      <c r="Q182" s="63">
        <f>IFERROR(VLOOKUP(P182,'Listas Activos'!$B$38:$C$42,2,0),0)</f>
        <v>1</v>
      </c>
      <c r="R182" s="63">
        <f t="shared" si="17"/>
        <v>1</v>
      </c>
      <c r="S182" s="93" t="str">
        <f>IFERROR(VLOOKUP(R182,'Listas Activos'!$B$4:$C$7,2,0),"-")</f>
        <v>Bajo</v>
      </c>
      <c r="T182" s="237"/>
      <c r="U182" s="238" t="s">
        <v>116</v>
      </c>
      <c r="V182" s="201"/>
      <c r="W182" s="201"/>
      <c r="X182" s="201"/>
      <c r="Y182" s="201"/>
      <c r="Z182" s="64" t="s">
        <v>205</v>
      </c>
      <c r="AA182" s="137" t="s">
        <v>99</v>
      </c>
      <c r="AB182" s="137" t="s">
        <v>262</v>
      </c>
      <c r="AC182" s="137" t="s">
        <v>263</v>
      </c>
      <c r="AD182" s="138">
        <v>45444</v>
      </c>
      <c r="AE182" s="137" t="s">
        <v>453</v>
      </c>
      <c r="AF182" s="240"/>
      <c r="AG182" s="137" t="s">
        <v>234</v>
      </c>
      <c r="AH182" s="139" t="s">
        <v>235</v>
      </c>
      <c r="AI182" s="222" t="str">
        <f>IF(ISERROR(VLOOKUP(AG182,'Listas Ley Transparencia'!$H$3:$M$17,2,0)),"",VLOOKUP(AG182,'Listas Ley Transparencia'!$H$3:$M$17,2,0))</f>
        <v>Información publica y de conocimiento general</v>
      </c>
      <c r="AJ182" s="223" t="str">
        <f>IF(ISERROR(VLOOKUP(AG182,'Listas Ley Transparencia'!$H$3:$M$17,3,0)),"",VLOOKUP(AG182,'Listas Ley Transparencia'!$H$3:$M$17,3,0))</f>
        <v>Información publica y de conocimiento general</v>
      </c>
      <c r="AK182" s="223" t="str">
        <f>IF(ISERROR(VLOOKUP(AG182,'Listas Ley Transparencia'!$H$3:$M$17,4,0)),"",VLOOKUP(AG182,'Listas Ley Transparencia'!$H$3:$M$17,4,0))</f>
        <v>Publica</v>
      </c>
      <c r="AL182" s="224" t="str">
        <f>IF(ISERROR(VLOOKUP(AG182,'Listas Ley Transparencia'!$H$3:$M$17,6,0)),"",VLOOKUP(AG182,'Listas Ley Transparencia'!$H$3:$M$17,6,0))</f>
        <v>No Aplica</v>
      </c>
      <c r="AM182" s="238" t="s">
        <v>235</v>
      </c>
      <c r="AN182" s="239">
        <v>45950</v>
      </c>
      <c r="AO182" s="201" t="s">
        <v>264</v>
      </c>
      <c r="AP182" s="201" t="s">
        <v>267</v>
      </c>
      <c r="AQ182" s="245" t="s">
        <v>467</v>
      </c>
    </row>
    <row r="183" spans="1:43" ht="40" customHeight="1">
      <c r="A183" s="67">
        <v>176</v>
      </c>
      <c r="B183" s="148" t="s">
        <v>549</v>
      </c>
      <c r="C183" s="262" t="s">
        <v>550</v>
      </c>
      <c r="D183" s="204" t="s">
        <v>551</v>
      </c>
      <c r="E183" s="204" t="s">
        <v>552</v>
      </c>
      <c r="F183" s="252" t="s">
        <v>90</v>
      </c>
      <c r="G183" s="251" t="s">
        <v>553</v>
      </c>
      <c r="H183" s="202" t="s">
        <v>554</v>
      </c>
      <c r="I183" s="202" t="s">
        <v>555</v>
      </c>
      <c r="J183" s="203" t="s">
        <v>93</v>
      </c>
      <c r="K183" s="207" t="s">
        <v>94</v>
      </c>
      <c r="L183" s="62" t="s">
        <v>125</v>
      </c>
      <c r="M183" s="63">
        <f>IFERROR(VLOOKUP(L183,'Listas Activos'!$B$24:$C$28,2,0),0)</f>
        <v>3</v>
      </c>
      <c r="N183" s="209" t="s">
        <v>96</v>
      </c>
      <c r="O183" s="63">
        <f>IFERROR(VLOOKUP(N183,'Listas Activos'!$B$31:$C$35,2,0),0)</f>
        <v>5</v>
      </c>
      <c r="P183" s="209" t="s">
        <v>96</v>
      </c>
      <c r="Q183" s="63">
        <f>IFERROR(VLOOKUP(P183,'Listas Activos'!$B$38:$C$42,2,0),0)</f>
        <v>5</v>
      </c>
      <c r="R183" s="63">
        <f t="shared" si="17"/>
        <v>5</v>
      </c>
      <c r="S183" s="93" t="str">
        <f>IFERROR(VLOOKUP(R183,'Listas Activos'!$B$4:$C$7,2,0),"-")</f>
        <v>Alto</v>
      </c>
      <c r="T183" s="237"/>
      <c r="U183" s="235" t="s">
        <v>116</v>
      </c>
      <c r="V183" s="201" t="s">
        <v>556</v>
      </c>
      <c r="W183" s="201" t="s">
        <v>116</v>
      </c>
      <c r="X183" s="201" t="s">
        <v>116</v>
      </c>
      <c r="Y183" s="201" t="s">
        <v>116</v>
      </c>
      <c r="Z183" s="64" t="s">
        <v>205</v>
      </c>
      <c r="AA183" s="137" t="s">
        <v>99</v>
      </c>
      <c r="AB183" s="137" t="s">
        <v>262</v>
      </c>
      <c r="AC183" s="137" t="s">
        <v>263</v>
      </c>
      <c r="AD183" s="138">
        <v>41639</v>
      </c>
      <c r="AE183" s="137" t="s">
        <v>554</v>
      </c>
      <c r="AF183" s="124" t="s">
        <v>555</v>
      </c>
      <c r="AG183" s="137" t="s">
        <v>234</v>
      </c>
      <c r="AH183" s="139" t="s">
        <v>506</v>
      </c>
      <c r="AI183" s="94" t="str">
        <f>IF(ISERROR(VLOOKUP(AG183,'Listas Ley Transparencia'!$H$3:$M$17,2,0)),"",VLOOKUP(AG183,'Listas Ley Transparencia'!$H$3:$M$17,2,0))</f>
        <v>Información publica y de conocimiento general</v>
      </c>
      <c r="AJ183" s="95" t="str">
        <f>IF(ISERROR(VLOOKUP(AG183,'Listas Ley Transparencia'!$H$3:$M$17,3,0)),"",VLOOKUP(AG183,'Listas Ley Transparencia'!$H$3:$M$17,3,0))</f>
        <v>Información publica y de conocimiento general</v>
      </c>
      <c r="AK183" s="95" t="str">
        <f>IF(ISERROR(VLOOKUP(AG183,'Listas Ley Transparencia'!$H$3:$M$17,4,0)),"",VLOOKUP(AG183,'Listas Ley Transparencia'!$H$3:$M$17,4,0))</f>
        <v>Publica</v>
      </c>
      <c r="AL183" s="96" t="str">
        <f>IF(ISERROR(VLOOKUP(AG183,'Listas Ley Transparencia'!$H$3:$M$17,6,0)),"",VLOOKUP(AG183,'Listas Ley Transparencia'!$H$3:$M$17,6,0))</f>
        <v>No Aplica</v>
      </c>
      <c r="AM183" s="238" t="s">
        <v>235</v>
      </c>
      <c r="AN183" s="239">
        <v>45966</v>
      </c>
      <c r="AO183" s="201" t="s">
        <v>264</v>
      </c>
      <c r="AP183" s="201" t="s">
        <v>267</v>
      </c>
      <c r="AQ183" s="245" t="s">
        <v>557</v>
      </c>
    </row>
    <row r="184" spans="1:43" ht="40" customHeight="1">
      <c r="A184" s="67">
        <v>177</v>
      </c>
      <c r="B184" s="148" t="s">
        <v>549</v>
      </c>
      <c r="C184" s="262" t="s">
        <v>550</v>
      </c>
      <c r="D184" s="204" t="s">
        <v>558</v>
      </c>
      <c r="E184" s="204" t="s">
        <v>559</v>
      </c>
      <c r="F184" s="252" t="s">
        <v>90</v>
      </c>
      <c r="G184" s="251" t="s">
        <v>553</v>
      </c>
      <c r="H184" s="202" t="s">
        <v>554</v>
      </c>
      <c r="I184" s="202" t="s">
        <v>555</v>
      </c>
      <c r="J184" s="203" t="s">
        <v>93</v>
      </c>
      <c r="K184" s="207" t="s">
        <v>94</v>
      </c>
      <c r="L184" s="62" t="s">
        <v>143</v>
      </c>
      <c r="M184" s="63">
        <f>IFERROR(VLOOKUP(L184,'Listas Activos'!$B$24:$C$28,2,0),0)</f>
        <v>1</v>
      </c>
      <c r="N184" s="233" t="s">
        <v>115</v>
      </c>
      <c r="O184" s="63">
        <f>IFERROR(VLOOKUP(N184,'Listas Activos'!$B$31:$C$35,2,0),0)</f>
        <v>3</v>
      </c>
      <c r="P184" s="210" t="s">
        <v>126</v>
      </c>
      <c r="Q184" s="63">
        <f>IFERROR(VLOOKUP(P184,'Listas Activos'!$B$38:$C$42,2,0),0)</f>
        <v>1</v>
      </c>
      <c r="R184" s="63">
        <f t="shared" si="17"/>
        <v>3</v>
      </c>
      <c r="S184" s="93" t="str">
        <f>IFERROR(VLOOKUP(R184,'Listas Activos'!$B$4:$C$7,2,0),"-")</f>
        <v>Medio</v>
      </c>
      <c r="T184" s="237"/>
      <c r="U184" s="235" t="s">
        <v>116</v>
      </c>
      <c r="V184" s="201" t="s">
        <v>116</v>
      </c>
      <c r="W184" s="201" t="s">
        <v>116</v>
      </c>
      <c r="X184" s="201" t="s">
        <v>116</v>
      </c>
      <c r="Y184" s="201" t="s">
        <v>116</v>
      </c>
      <c r="Z184" s="64" t="s">
        <v>205</v>
      </c>
      <c r="AA184" s="137" t="s">
        <v>99</v>
      </c>
      <c r="AB184" s="137" t="s">
        <v>262</v>
      </c>
      <c r="AC184" s="137" t="s">
        <v>296</v>
      </c>
      <c r="AD184" s="138">
        <v>41639</v>
      </c>
      <c r="AE184" s="137" t="s">
        <v>554</v>
      </c>
      <c r="AF184" s="124" t="s">
        <v>555</v>
      </c>
      <c r="AG184" s="137" t="s">
        <v>234</v>
      </c>
      <c r="AH184" s="139" t="s">
        <v>506</v>
      </c>
      <c r="AI184" s="94" t="str">
        <f>IF(ISERROR(VLOOKUP(AG184,'Listas Ley Transparencia'!$H$3:$M$17,2,0)),"",VLOOKUP(AG184,'Listas Ley Transparencia'!$H$3:$M$17,2,0))</f>
        <v>Información publica y de conocimiento general</v>
      </c>
      <c r="AJ184" s="95" t="str">
        <f>IF(ISERROR(VLOOKUP(AG184,'Listas Ley Transparencia'!$H$3:$M$17,3,0)),"",VLOOKUP(AG184,'Listas Ley Transparencia'!$H$3:$M$17,3,0))</f>
        <v>Información publica y de conocimiento general</v>
      </c>
      <c r="AK184" s="95" t="str">
        <f>IF(ISERROR(VLOOKUP(AG184,'Listas Ley Transparencia'!$H$3:$M$17,4,0)),"",VLOOKUP(AG184,'Listas Ley Transparencia'!$H$3:$M$17,4,0))</f>
        <v>Publica</v>
      </c>
      <c r="AL184" s="96" t="str">
        <f>IF(ISERROR(VLOOKUP(AG184,'Listas Ley Transparencia'!$H$3:$M$17,6,0)),"",VLOOKUP(AG184,'Listas Ley Transparencia'!$H$3:$M$17,6,0))</f>
        <v>No Aplica</v>
      </c>
      <c r="AM184" s="238" t="s">
        <v>235</v>
      </c>
      <c r="AN184" s="239">
        <v>45966</v>
      </c>
      <c r="AO184" s="201" t="s">
        <v>418</v>
      </c>
      <c r="AP184" s="201" t="s">
        <v>267</v>
      </c>
      <c r="AQ184" s="245" t="s">
        <v>557</v>
      </c>
    </row>
    <row r="185" spans="1:43" ht="40" customHeight="1">
      <c r="A185" s="67">
        <v>178</v>
      </c>
      <c r="B185" s="148" t="s">
        <v>549</v>
      </c>
      <c r="C185" s="262" t="s">
        <v>550</v>
      </c>
      <c r="D185" s="204" t="s">
        <v>560</v>
      </c>
      <c r="E185" s="204" t="s">
        <v>561</v>
      </c>
      <c r="F185" s="252" t="s">
        <v>90</v>
      </c>
      <c r="G185" s="251" t="s">
        <v>553</v>
      </c>
      <c r="H185" s="202" t="s">
        <v>554</v>
      </c>
      <c r="I185" s="202" t="s">
        <v>555</v>
      </c>
      <c r="J185" s="203" t="s">
        <v>93</v>
      </c>
      <c r="K185" s="207" t="s">
        <v>94</v>
      </c>
      <c r="L185" s="62" t="s">
        <v>95</v>
      </c>
      <c r="M185" s="63">
        <f>IFERROR(VLOOKUP(L185,'Listas Activos'!$B$24:$C$28,2,0),0)</f>
        <v>5</v>
      </c>
      <c r="N185" s="209" t="s">
        <v>96</v>
      </c>
      <c r="O185" s="63">
        <f>IFERROR(VLOOKUP(N185,'Listas Activos'!$B$31:$C$35,2,0),0)</f>
        <v>5</v>
      </c>
      <c r="P185" s="209" t="s">
        <v>96</v>
      </c>
      <c r="Q185" s="63">
        <f>IFERROR(VLOOKUP(P185,'Listas Activos'!$B$38:$C$42,2,0),0)</f>
        <v>5</v>
      </c>
      <c r="R185" s="63">
        <f t="shared" si="17"/>
        <v>5</v>
      </c>
      <c r="S185" s="93" t="str">
        <f>IFERROR(VLOOKUP(R185,'Listas Activos'!$B$4:$C$7,2,0),"-")</f>
        <v>Alto</v>
      </c>
      <c r="T185" s="237" t="s">
        <v>562</v>
      </c>
      <c r="U185" s="235" t="s">
        <v>97</v>
      </c>
      <c r="V185" s="201" t="s">
        <v>97</v>
      </c>
      <c r="W185" s="201" t="s">
        <v>116</v>
      </c>
      <c r="X185" s="201" t="s">
        <v>97</v>
      </c>
      <c r="Y185" s="201" t="s">
        <v>116</v>
      </c>
      <c r="Z185" s="64" t="s">
        <v>205</v>
      </c>
      <c r="AA185" s="137" t="s">
        <v>99</v>
      </c>
      <c r="AB185" s="137" t="s">
        <v>262</v>
      </c>
      <c r="AC185" s="137" t="s">
        <v>263</v>
      </c>
      <c r="AD185" s="138">
        <v>41638</v>
      </c>
      <c r="AE185" s="137" t="s">
        <v>554</v>
      </c>
      <c r="AF185" s="124" t="s">
        <v>555</v>
      </c>
      <c r="AG185" s="137" t="s">
        <v>104</v>
      </c>
      <c r="AH185" s="139" t="s">
        <v>563</v>
      </c>
      <c r="AI185" s="94" t="str">
        <f>IF(ISERROR(VLOOKUP(AG185,'Listas Ley Transparencia'!$H$3:$M$17,2,0)),"",VLOOKUP(AG185,'Listas Ley Transparencia'!$H$3:$M$17,2,0))</f>
        <v>Información exceptuada por daño de derechos a personas naturales o jurídicas. Articulo 18 Ley 1712 de 2014</v>
      </c>
      <c r="AJ185" s="95" t="str">
        <f>IF(ISERROR(VLOOKUP(AG185,'Listas Ley Transparencia'!$H$3:$M$17,3,0)),"",VLOOKUP(AG185,'Listas Ley Transparencia'!$H$3:$M$17,3,0))</f>
        <v>El derecho de toda persona a la intimidad, bajo las limitaciones propias que impone la condición de servidor publico, en concordancia con lo estipulado</v>
      </c>
      <c r="AK185" s="95" t="str">
        <f>IF(ISERROR(VLOOKUP(AG185,'Listas Ley Transparencia'!$H$3:$M$17,4,0)),"",VLOOKUP(AG185,'Listas Ley Transparencia'!$H$3:$M$17,4,0))</f>
        <v>Publica Clasificada</v>
      </c>
      <c r="AL185" s="96" t="str">
        <f>IF(ISERROR(VLOOKUP(AG185,'Listas Ley Transparencia'!$H$3:$M$17,6,0)),"",VLOOKUP(AG185,'Listas Ley Transparencia'!$H$3:$M$17,6,0))</f>
        <v>Ilimitada</v>
      </c>
      <c r="AM185" s="238" t="s">
        <v>106</v>
      </c>
      <c r="AN185" s="239">
        <v>45966</v>
      </c>
      <c r="AO185" s="201" t="s">
        <v>264</v>
      </c>
      <c r="AP185" s="201" t="s">
        <v>108</v>
      </c>
      <c r="AQ185" s="245" t="s">
        <v>564</v>
      </c>
    </row>
    <row r="186" spans="1:43" ht="40" customHeight="1">
      <c r="A186" s="67">
        <v>179</v>
      </c>
      <c r="B186" s="148" t="s">
        <v>549</v>
      </c>
      <c r="C186" s="262" t="s">
        <v>550</v>
      </c>
      <c r="D186" s="204" t="s">
        <v>565</v>
      </c>
      <c r="E186" s="204" t="s">
        <v>566</v>
      </c>
      <c r="F186" s="252" t="s">
        <v>90</v>
      </c>
      <c r="G186" s="251" t="s">
        <v>553</v>
      </c>
      <c r="H186" s="202" t="s">
        <v>554</v>
      </c>
      <c r="I186" s="202" t="s">
        <v>555</v>
      </c>
      <c r="J186" s="203" t="s">
        <v>93</v>
      </c>
      <c r="K186" s="207" t="s">
        <v>94</v>
      </c>
      <c r="L186" s="62" t="s">
        <v>125</v>
      </c>
      <c r="M186" s="63">
        <f>IFERROR(VLOOKUP(L186,'Listas Activos'!$B$24:$C$28,2,0),0)</f>
        <v>3</v>
      </c>
      <c r="N186" s="209" t="s">
        <v>96</v>
      </c>
      <c r="O186" s="63">
        <f>IFERROR(VLOOKUP(N186,'Listas Activos'!$B$31:$C$35,2,0),0)</f>
        <v>5</v>
      </c>
      <c r="P186" s="209" t="s">
        <v>96</v>
      </c>
      <c r="Q186" s="63">
        <f>IFERROR(VLOOKUP(P186,'Listas Activos'!$B$38:$C$42,2,0),0)</f>
        <v>5</v>
      </c>
      <c r="R186" s="63">
        <f t="shared" si="17"/>
        <v>5</v>
      </c>
      <c r="S186" s="93" t="str">
        <f>IFERROR(VLOOKUP(R186,'Listas Activos'!$B$4:$C$7,2,0),"-")</f>
        <v>Alto</v>
      </c>
      <c r="T186" s="237"/>
      <c r="U186" s="235" t="s">
        <v>116</v>
      </c>
      <c r="V186" s="201" t="s">
        <v>116</v>
      </c>
      <c r="W186" s="201" t="s">
        <v>116</v>
      </c>
      <c r="X186" s="201" t="s">
        <v>116</v>
      </c>
      <c r="Y186" s="201" t="s">
        <v>116</v>
      </c>
      <c r="Z186" s="64" t="s">
        <v>205</v>
      </c>
      <c r="AA186" s="137" t="s">
        <v>99</v>
      </c>
      <c r="AB186" s="137" t="s">
        <v>262</v>
      </c>
      <c r="AC186" s="137" t="s">
        <v>263</v>
      </c>
      <c r="AD186" s="138">
        <v>41639</v>
      </c>
      <c r="AE186" s="137" t="s">
        <v>554</v>
      </c>
      <c r="AF186" s="124" t="s">
        <v>555</v>
      </c>
      <c r="AG186" s="137" t="s">
        <v>234</v>
      </c>
      <c r="AH186" s="139" t="s">
        <v>563</v>
      </c>
      <c r="AI186" s="94" t="str">
        <f>IF(ISERROR(VLOOKUP(AG186,'Listas Ley Transparencia'!$H$3:$M$17,2,0)),"",VLOOKUP(AG186,'Listas Ley Transparencia'!$H$3:$M$17,2,0))</f>
        <v>Información publica y de conocimiento general</v>
      </c>
      <c r="AJ186" s="95" t="str">
        <f>IF(ISERROR(VLOOKUP(AG186,'Listas Ley Transparencia'!$H$3:$M$17,3,0)),"",VLOOKUP(AG186,'Listas Ley Transparencia'!$H$3:$M$17,3,0))</f>
        <v>Información publica y de conocimiento general</v>
      </c>
      <c r="AK186" s="95" t="str">
        <f>IF(ISERROR(VLOOKUP(AG186,'Listas Ley Transparencia'!$H$3:$M$17,4,0)),"",VLOOKUP(AG186,'Listas Ley Transparencia'!$H$3:$M$17,4,0))</f>
        <v>Publica</v>
      </c>
      <c r="AL186" s="96" t="str">
        <f>IF(ISERROR(VLOOKUP(AG186,'Listas Ley Transparencia'!$H$3:$M$17,6,0)),"",VLOOKUP(AG186,'Listas Ley Transparencia'!$H$3:$M$17,6,0))</f>
        <v>No Aplica</v>
      </c>
      <c r="AM186" s="238" t="s">
        <v>235</v>
      </c>
      <c r="AN186" s="239">
        <v>45966</v>
      </c>
      <c r="AO186" s="201" t="s">
        <v>264</v>
      </c>
      <c r="AP186" s="201" t="s">
        <v>209</v>
      </c>
      <c r="AQ186" s="245" t="s">
        <v>127</v>
      </c>
    </row>
    <row r="187" spans="1:43" ht="40" customHeight="1">
      <c r="A187" s="67">
        <v>180</v>
      </c>
      <c r="B187" s="148" t="s">
        <v>549</v>
      </c>
      <c r="C187" s="263" t="s">
        <v>550</v>
      </c>
      <c r="D187" s="204" t="s">
        <v>567</v>
      </c>
      <c r="E187" s="204" t="s">
        <v>568</v>
      </c>
      <c r="F187" s="332" t="s">
        <v>90</v>
      </c>
      <c r="G187" s="251" t="s">
        <v>553</v>
      </c>
      <c r="H187" s="202" t="s">
        <v>554</v>
      </c>
      <c r="I187" s="199" t="s">
        <v>555</v>
      </c>
      <c r="J187" s="198" t="s">
        <v>93</v>
      </c>
      <c r="K187" s="205" t="s">
        <v>94</v>
      </c>
      <c r="L187" s="62" t="s">
        <v>95</v>
      </c>
      <c r="M187" s="63">
        <f>IFERROR(VLOOKUP(L187,'Listas Activos'!$B$24:$C$28,2,0),0)</f>
        <v>5</v>
      </c>
      <c r="N187" s="201" t="s">
        <v>96</v>
      </c>
      <c r="O187" s="63">
        <f>IFERROR(VLOOKUP(N187,'Listas Activos'!$B$31:$C$35,2,0),0)</f>
        <v>5</v>
      </c>
      <c r="P187" s="201" t="s">
        <v>96</v>
      </c>
      <c r="Q187" s="63">
        <f>IFERROR(VLOOKUP(P187,'Listas Activos'!$B$38:$C$42,2,0),0)</f>
        <v>5</v>
      </c>
      <c r="R187" s="63">
        <f t="shared" si="17"/>
        <v>5</v>
      </c>
      <c r="S187" s="93" t="str">
        <f>IFERROR(VLOOKUP(R187,'Listas Activos'!$B$4:$C$7,2,0),"-")</f>
        <v>Alto</v>
      </c>
      <c r="T187" s="237" t="s">
        <v>562</v>
      </c>
      <c r="U187" s="238" t="s">
        <v>97</v>
      </c>
      <c r="V187" s="201" t="s">
        <v>116</v>
      </c>
      <c r="W187" s="201" t="s">
        <v>116</v>
      </c>
      <c r="X187" s="201" t="s">
        <v>97</v>
      </c>
      <c r="Y187" s="201" t="s">
        <v>116</v>
      </c>
      <c r="Z187" s="64" t="s">
        <v>205</v>
      </c>
      <c r="AA187" s="137" t="s">
        <v>99</v>
      </c>
      <c r="AB187" s="137" t="s">
        <v>262</v>
      </c>
      <c r="AC187" s="137" t="s">
        <v>296</v>
      </c>
      <c r="AD187" s="138">
        <v>41639</v>
      </c>
      <c r="AE187" s="137" t="s">
        <v>554</v>
      </c>
      <c r="AF187" s="124" t="s">
        <v>555</v>
      </c>
      <c r="AG187" s="137" t="s">
        <v>104</v>
      </c>
      <c r="AH187" s="139" t="s">
        <v>506</v>
      </c>
      <c r="AI187" s="94" t="str">
        <f>IF(ISERROR(VLOOKUP(AG187,'Listas Ley Transparencia'!$H$3:$M$17,2,0)),"",VLOOKUP(AG187,'Listas Ley Transparencia'!$H$3:$M$17,2,0))</f>
        <v>Información exceptuada por daño de derechos a personas naturales o jurídicas. Articulo 18 Ley 1712 de 2014</v>
      </c>
      <c r="AJ187" s="95" t="str">
        <f>IF(ISERROR(VLOOKUP(AG187,'Listas Ley Transparencia'!$H$3:$M$17,3,0)),"",VLOOKUP(AG187,'Listas Ley Transparencia'!$H$3:$M$17,3,0))</f>
        <v>El derecho de toda persona a la intimidad, bajo las limitaciones propias que impone la condición de servidor publico, en concordancia con lo estipulado</v>
      </c>
      <c r="AK187" s="95" t="str">
        <f>IF(ISERROR(VLOOKUP(AG187,'Listas Ley Transparencia'!$H$3:$M$17,4,0)),"",VLOOKUP(AG187,'Listas Ley Transparencia'!$H$3:$M$17,4,0))</f>
        <v>Publica Clasificada</v>
      </c>
      <c r="AL187" s="96" t="str">
        <f>IF(ISERROR(VLOOKUP(AG187,'Listas Ley Transparencia'!$H$3:$M$17,6,0)),"",VLOOKUP(AG187,'Listas Ley Transparencia'!$H$3:$M$17,6,0))</f>
        <v>Ilimitada</v>
      </c>
      <c r="AM187" s="238" t="s">
        <v>106</v>
      </c>
      <c r="AN187" s="239">
        <v>45966</v>
      </c>
      <c r="AO187" s="201" t="s">
        <v>264</v>
      </c>
      <c r="AP187" s="201" t="s">
        <v>516</v>
      </c>
      <c r="AQ187" s="245" t="s">
        <v>564</v>
      </c>
    </row>
    <row r="188" spans="1:43" ht="40" customHeight="1">
      <c r="A188" s="67">
        <v>181</v>
      </c>
      <c r="B188" s="148" t="s">
        <v>549</v>
      </c>
      <c r="C188" s="263" t="s">
        <v>550</v>
      </c>
      <c r="D188" s="204" t="s">
        <v>569</v>
      </c>
      <c r="E188" s="204" t="s">
        <v>570</v>
      </c>
      <c r="F188" s="332" t="s">
        <v>90</v>
      </c>
      <c r="G188" s="251" t="s">
        <v>553</v>
      </c>
      <c r="H188" s="202" t="s">
        <v>554</v>
      </c>
      <c r="I188" s="199" t="s">
        <v>555</v>
      </c>
      <c r="J188" s="198" t="s">
        <v>93</v>
      </c>
      <c r="K188" s="205" t="s">
        <v>94</v>
      </c>
      <c r="L188" s="62" t="s">
        <v>125</v>
      </c>
      <c r="M188" s="63">
        <f>IFERROR(VLOOKUP(L188,'Listas Activos'!$B$24:$C$28,2,0),0)</f>
        <v>3</v>
      </c>
      <c r="N188" s="201" t="s">
        <v>115</v>
      </c>
      <c r="O188" s="63">
        <f>IFERROR(VLOOKUP(N188,'Listas Activos'!$B$31:$C$35,2,0),0)</f>
        <v>3</v>
      </c>
      <c r="P188" s="201" t="s">
        <v>115</v>
      </c>
      <c r="Q188" s="63">
        <f>IFERROR(VLOOKUP(P188,'Listas Activos'!$B$38:$C$42,2,0),0)</f>
        <v>3</v>
      </c>
      <c r="R188" s="63">
        <f t="shared" si="17"/>
        <v>5</v>
      </c>
      <c r="S188" s="93" t="str">
        <f>IFERROR(VLOOKUP(R188,'Listas Activos'!$B$4:$C$7,2,0),"-")</f>
        <v>Alto</v>
      </c>
      <c r="T188" s="237"/>
      <c r="U188" s="238" t="s">
        <v>97</v>
      </c>
      <c r="V188" s="201" t="s">
        <v>116</v>
      </c>
      <c r="W188" s="201" t="s">
        <v>116</v>
      </c>
      <c r="X188" s="201" t="s">
        <v>97</v>
      </c>
      <c r="Y188" s="201" t="s">
        <v>116</v>
      </c>
      <c r="Z188" s="64" t="s">
        <v>205</v>
      </c>
      <c r="AA188" s="137" t="s">
        <v>415</v>
      </c>
      <c r="AB188" s="137" t="s">
        <v>262</v>
      </c>
      <c r="AC188" s="137" t="s">
        <v>263</v>
      </c>
      <c r="AD188" s="138">
        <v>41639</v>
      </c>
      <c r="AE188" s="137" t="s">
        <v>554</v>
      </c>
      <c r="AF188" s="124" t="s">
        <v>555</v>
      </c>
      <c r="AG188" s="137" t="s">
        <v>104</v>
      </c>
      <c r="AH188" s="139" t="s">
        <v>506</v>
      </c>
      <c r="AI188" s="94" t="str">
        <f>IF(ISERROR(VLOOKUP(AG188,'Listas Ley Transparencia'!$H$3:$M$17,2,0)),"",VLOOKUP(AG188,'Listas Ley Transparencia'!$H$3:$M$17,2,0))</f>
        <v>Información exceptuada por daño de derechos a personas naturales o jurídicas. Articulo 18 Ley 1712 de 2014</v>
      </c>
      <c r="AJ188" s="95" t="str">
        <f>IF(ISERROR(VLOOKUP(AG188,'Listas Ley Transparencia'!$H$3:$M$17,3,0)),"",VLOOKUP(AG188,'Listas Ley Transparencia'!$H$3:$M$17,3,0))</f>
        <v>El derecho de toda persona a la intimidad, bajo las limitaciones propias que impone la condición de servidor publico, en concordancia con lo estipulado</v>
      </c>
      <c r="AK188" s="95" t="str">
        <f>IF(ISERROR(VLOOKUP(AG188,'Listas Ley Transparencia'!$H$3:$M$17,4,0)),"",VLOOKUP(AG188,'Listas Ley Transparencia'!$H$3:$M$17,4,0))</f>
        <v>Publica Clasificada</v>
      </c>
      <c r="AL188" s="96" t="str">
        <f>IF(ISERROR(VLOOKUP(AG188,'Listas Ley Transparencia'!$H$3:$M$17,6,0)),"",VLOOKUP(AG188,'Listas Ley Transparencia'!$H$3:$M$17,6,0))</f>
        <v>Ilimitada</v>
      </c>
      <c r="AM188" s="238" t="s">
        <v>106</v>
      </c>
      <c r="AN188" s="239">
        <v>45966</v>
      </c>
      <c r="AO188" s="201" t="s">
        <v>264</v>
      </c>
      <c r="AP188" s="201" t="s">
        <v>419</v>
      </c>
      <c r="AQ188" s="245" t="s">
        <v>224</v>
      </c>
    </row>
    <row r="189" spans="1:43" ht="40" customHeight="1">
      <c r="A189" s="67">
        <v>182</v>
      </c>
      <c r="B189" s="148" t="s">
        <v>549</v>
      </c>
      <c r="C189" s="263" t="s">
        <v>550</v>
      </c>
      <c r="D189" s="346" t="s">
        <v>571</v>
      </c>
      <c r="E189" s="453" t="s">
        <v>572</v>
      </c>
      <c r="F189" s="289" t="s">
        <v>137</v>
      </c>
      <c r="G189" s="251" t="s">
        <v>553</v>
      </c>
      <c r="H189" s="202" t="s">
        <v>554</v>
      </c>
      <c r="I189" s="199" t="s">
        <v>555</v>
      </c>
      <c r="J189" s="198" t="s">
        <v>93</v>
      </c>
      <c r="K189" s="205" t="s">
        <v>94</v>
      </c>
      <c r="L189" s="62" t="s">
        <v>143</v>
      </c>
      <c r="M189" s="63">
        <f>IFERROR(VLOOKUP(L189,'Listas Activos'!$B$24:$C$28,2,0),0)</f>
        <v>1</v>
      </c>
      <c r="N189" s="201" t="s">
        <v>96</v>
      </c>
      <c r="O189" s="63">
        <f>IFERROR(VLOOKUP(N189,'Listas Activos'!$B$31:$C$35,2,0),0)</f>
        <v>5</v>
      </c>
      <c r="P189" s="201" t="s">
        <v>96</v>
      </c>
      <c r="Q189" s="63">
        <f>IFERROR(VLOOKUP(P189,'Listas Activos'!$B$38:$C$42,2,0),0)</f>
        <v>5</v>
      </c>
      <c r="R189" s="63">
        <f t="shared" si="17"/>
        <v>5</v>
      </c>
      <c r="S189" s="93" t="str">
        <f>IFERROR(VLOOKUP(R189,'Listas Activos'!$B$4:$C$7,2,0),"-")</f>
        <v>Alto</v>
      </c>
      <c r="T189" s="66"/>
      <c r="U189" s="64" t="s">
        <v>116</v>
      </c>
      <c r="V189" s="137"/>
      <c r="W189" s="137"/>
      <c r="X189" s="137"/>
      <c r="Y189" s="137"/>
      <c r="Z189" s="64" t="s">
        <v>205</v>
      </c>
      <c r="AA189" s="137" t="s">
        <v>99</v>
      </c>
      <c r="AB189" s="137" t="s">
        <v>262</v>
      </c>
      <c r="AC189" s="137" t="s">
        <v>296</v>
      </c>
      <c r="AD189" s="138">
        <v>41639</v>
      </c>
      <c r="AE189" s="137" t="s">
        <v>554</v>
      </c>
      <c r="AF189" s="124" t="s">
        <v>555</v>
      </c>
      <c r="AG189" s="137" t="s">
        <v>234</v>
      </c>
      <c r="AH189" s="139" t="s">
        <v>563</v>
      </c>
      <c r="AI189" s="94" t="str">
        <f>IF(ISERROR(VLOOKUP(AG189,'Listas Ley Transparencia'!$H$3:$M$17,2,0)),"",VLOOKUP(AG189,'Listas Ley Transparencia'!$H$3:$M$17,2,0))</f>
        <v>Información publica y de conocimiento general</v>
      </c>
      <c r="AJ189" s="95" t="str">
        <f>IF(ISERROR(VLOOKUP(AG189,'Listas Ley Transparencia'!$H$3:$M$17,3,0)),"",VLOOKUP(AG189,'Listas Ley Transparencia'!$H$3:$M$17,3,0))</f>
        <v>Información publica y de conocimiento general</v>
      </c>
      <c r="AK189" s="95" t="str">
        <f>IF(ISERROR(VLOOKUP(AG189,'Listas Ley Transparencia'!$H$3:$M$17,4,0)),"",VLOOKUP(AG189,'Listas Ley Transparencia'!$H$3:$M$17,4,0))</f>
        <v>Publica</v>
      </c>
      <c r="AL189" s="96" t="str">
        <f>IF(ISERROR(VLOOKUP(AG189,'Listas Ley Transparencia'!$H$3:$M$17,6,0)),"",VLOOKUP(AG189,'Listas Ley Transparencia'!$H$3:$M$17,6,0))</f>
        <v>No Aplica</v>
      </c>
      <c r="AM189" s="238" t="s">
        <v>235</v>
      </c>
      <c r="AN189" s="239">
        <v>45966</v>
      </c>
      <c r="AO189" s="201" t="s">
        <v>264</v>
      </c>
      <c r="AP189" s="201" t="s">
        <v>108</v>
      </c>
      <c r="AQ189" s="245" t="s">
        <v>573</v>
      </c>
    </row>
    <row r="190" spans="1:43" ht="40" customHeight="1">
      <c r="A190" s="67">
        <v>183</v>
      </c>
      <c r="B190" s="148" t="s">
        <v>574</v>
      </c>
      <c r="C190" s="62" t="s">
        <v>575</v>
      </c>
      <c r="D190" s="204" t="s">
        <v>576</v>
      </c>
      <c r="E190" s="204" t="s">
        <v>577</v>
      </c>
      <c r="F190" s="62" t="s">
        <v>90</v>
      </c>
      <c r="G190" s="137" t="s">
        <v>91</v>
      </c>
      <c r="H190" s="65" t="s">
        <v>505</v>
      </c>
      <c r="I190" s="65" t="s">
        <v>505</v>
      </c>
      <c r="J190" s="146" t="s">
        <v>113</v>
      </c>
      <c r="K190" s="61" t="s">
        <v>94</v>
      </c>
      <c r="L190" s="218" t="s">
        <v>125</v>
      </c>
      <c r="M190" s="63">
        <f>IFERROR(VLOOKUP(L190,'Listas Activos'!$B$24:$C$28,2,0),0)</f>
        <v>3</v>
      </c>
      <c r="N190" s="218" t="s">
        <v>126</v>
      </c>
      <c r="O190" s="63">
        <f>IFERROR(VLOOKUP(N190,'Listas Activos'!$B$31:$C$35,2,0),0)</f>
        <v>1</v>
      </c>
      <c r="P190" s="218" t="s">
        <v>126</v>
      </c>
      <c r="Q190" s="63">
        <f>IFERROR(VLOOKUP(P190,'Listas Activos'!$B$38:$C$42,2,0),0)</f>
        <v>1</v>
      </c>
      <c r="R190" s="63">
        <f t="shared" si="17"/>
        <v>3</v>
      </c>
      <c r="S190" s="93" t="str">
        <f>IFERROR(VLOOKUP(R190,'Listas Activos'!$B$4:$C$7,2,0),"-")</f>
        <v>Medio</v>
      </c>
      <c r="T190" s="225"/>
      <c r="U190" s="219" t="s">
        <v>116</v>
      </c>
      <c r="V190" s="136"/>
      <c r="W190" s="136"/>
      <c r="X190" s="136"/>
      <c r="Y190" s="136"/>
      <c r="Z190" s="64" t="s">
        <v>205</v>
      </c>
      <c r="AA190" s="137" t="s">
        <v>99</v>
      </c>
      <c r="AB190" s="137" t="s">
        <v>506</v>
      </c>
      <c r="AC190" s="137" t="s">
        <v>263</v>
      </c>
      <c r="AD190" s="138">
        <v>40909</v>
      </c>
      <c r="AE190" s="137" t="s">
        <v>505</v>
      </c>
      <c r="AF190" s="124"/>
      <c r="AG190" s="137" t="s">
        <v>234</v>
      </c>
      <c r="AH190" s="139" t="s">
        <v>578</v>
      </c>
      <c r="AI190" s="94" t="str">
        <f>IF(ISERROR(VLOOKUP(AG190,'Listas Ley Transparencia'!$H$3:$M$17,2,0)),"",VLOOKUP(AG190,'Listas Ley Transparencia'!$H$3:$M$17,2,0))</f>
        <v>Información publica y de conocimiento general</v>
      </c>
      <c r="AJ190" s="243" t="str">
        <f>IF(ISERROR(VLOOKUP(AG190,'Listas Ley Transparencia'!$H$3:$M$17,3,0)),"",VLOOKUP(AG190,'Listas Ley Transparencia'!$H$3:$M$17,3,0))</f>
        <v>Información publica y de conocimiento general</v>
      </c>
      <c r="AK190" s="243" t="str">
        <f>IF(ISERROR(VLOOKUP(AG190,'Listas Ley Transparencia'!$H$3:$M$17,4,0)),"",VLOOKUP(AG190,'Listas Ley Transparencia'!$H$3:$M$17,4,0))</f>
        <v>Publica</v>
      </c>
      <c r="AL190" s="244" t="str">
        <f>IF(ISERROR(VLOOKUP(AG190,'Listas Ley Transparencia'!$H$3:$M$17,6,0)),"",VLOOKUP(AG190,'Listas Ley Transparencia'!$H$3:$M$17,6,0))</f>
        <v>No Aplica</v>
      </c>
      <c r="AM190" s="238" t="s">
        <v>235</v>
      </c>
      <c r="AN190" s="239">
        <v>45954</v>
      </c>
      <c r="AO190" s="201" t="s">
        <v>264</v>
      </c>
      <c r="AP190" s="201" t="s">
        <v>267</v>
      </c>
      <c r="AQ190" s="245" t="s">
        <v>268</v>
      </c>
    </row>
    <row r="191" spans="1:43" ht="40" customHeight="1">
      <c r="A191" s="67">
        <v>184</v>
      </c>
      <c r="B191" s="148" t="s">
        <v>574</v>
      </c>
      <c r="C191" s="62" t="s">
        <v>575</v>
      </c>
      <c r="D191" s="204" t="s">
        <v>579</v>
      </c>
      <c r="E191" s="204" t="s">
        <v>580</v>
      </c>
      <c r="F191" s="62" t="s">
        <v>90</v>
      </c>
      <c r="G191" s="137" t="s">
        <v>91</v>
      </c>
      <c r="H191" s="65" t="s">
        <v>505</v>
      </c>
      <c r="I191" s="65" t="s">
        <v>505</v>
      </c>
      <c r="J191" s="146" t="s">
        <v>113</v>
      </c>
      <c r="K191" s="61" t="s">
        <v>94</v>
      </c>
      <c r="L191" s="218" t="s">
        <v>125</v>
      </c>
      <c r="M191" s="63">
        <f>IFERROR(VLOOKUP(L191,'Listas Activos'!$B$24:$C$28,2,0),0)</f>
        <v>3</v>
      </c>
      <c r="N191" s="62" t="s">
        <v>126</v>
      </c>
      <c r="O191" s="63">
        <f>IFERROR(VLOOKUP(N191,'Listas Activos'!$B$31:$C$35,2,0),0)</f>
        <v>1</v>
      </c>
      <c r="P191" s="62" t="s">
        <v>126</v>
      </c>
      <c r="Q191" s="63">
        <f>IFERROR(VLOOKUP(P191,'Listas Activos'!$B$38:$C$42,2,0),0)</f>
        <v>1</v>
      </c>
      <c r="R191" s="63">
        <f t="shared" si="17"/>
        <v>3</v>
      </c>
      <c r="S191" s="93" t="str">
        <f>IFERROR(VLOOKUP(R191,'Listas Activos'!$B$4:$C$7,2,0),"-")</f>
        <v>Medio</v>
      </c>
      <c r="T191" s="66"/>
      <c r="U191" s="219" t="s">
        <v>116</v>
      </c>
      <c r="V191" s="136"/>
      <c r="W191" s="136"/>
      <c r="X191" s="136"/>
      <c r="Y191" s="136"/>
      <c r="Z191" s="64" t="s">
        <v>205</v>
      </c>
      <c r="AA191" s="137" t="s">
        <v>99</v>
      </c>
      <c r="AB191" s="137" t="s">
        <v>506</v>
      </c>
      <c r="AC191" s="137" t="s">
        <v>263</v>
      </c>
      <c r="AD191" s="138">
        <v>40909</v>
      </c>
      <c r="AE191" s="137" t="s">
        <v>505</v>
      </c>
      <c r="AF191" s="124"/>
      <c r="AG191" s="137" t="s">
        <v>234</v>
      </c>
      <c r="AH191" s="139" t="s">
        <v>578</v>
      </c>
      <c r="AI191" s="94" t="str">
        <f>IF(ISERROR(VLOOKUP(AG191,'Listas Ley Transparencia'!$H$3:$M$17,2,0)),"",VLOOKUP(AG191,'Listas Ley Transparencia'!$H$3:$M$17,2,0))</f>
        <v>Información publica y de conocimiento general</v>
      </c>
      <c r="AJ191" s="243" t="str">
        <f>IF(ISERROR(VLOOKUP(AG191,'Listas Ley Transparencia'!$H$3:$M$17,3,0)),"",VLOOKUP(AG191,'Listas Ley Transparencia'!$H$3:$M$17,3,0))</f>
        <v>Información publica y de conocimiento general</v>
      </c>
      <c r="AK191" s="243" t="str">
        <f>IF(ISERROR(VLOOKUP(AG191,'Listas Ley Transparencia'!$H$3:$M$17,4,0)),"",VLOOKUP(AG191,'Listas Ley Transparencia'!$H$3:$M$17,4,0))</f>
        <v>Publica</v>
      </c>
      <c r="AL191" s="244" t="str">
        <f>IF(ISERROR(VLOOKUP(AG191,'Listas Ley Transparencia'!$H$3:$M$17,6,0)),"",VLOOKUP(AG191,'Listas Ley Transparencia'!$H$3:$M$17,6,0))</f>
        <v>No Aplica</v>
      </c>
      <c r="AM191" s="238" t="s">
        <v>235</v>
      </c>
      <c r="AN191" s="239">
        <v>45954</v>
      </c>
      <c r="AO191" s="201" t="s">
        <v>418</v>
      </c>
      <c r="AP191" s="201" t="s">
        <v>267</v>
      </c>
      <c r="AQ191" s="245" t="s">
        <v>268</v>
      </c>
    </row>
    <row r="192" spans="1:43" ht="40" customHeight="1">
      <c r="A192" s="67">
        <v>185</v>
      </c>
      <c r="B192" s="148" t="s">
        <v>574</v>
      </c>
      <c r="C192" s="62" t="s">
        <v>575</v>
      </c>
      <c r="D192" s="204" t="s">
        <v>581</v>
      </c>
      <c r="E192" s="204" t="s">
        <v>582</v>
      </c>
      <c r="F192" s="62" t="s">
        <v>90</v>
      </c>
      <c r="G192" s="137" t="s">
        <v>91</v>
      </c>
      <c r="H192" s="65" t="s">
        <v>505</v>
      </c>
      <c r="I192" s="65" t="s">
        <v>505</v>
      </c>
      <c r="J192" s="146" t="s">
        <v>113</v>
      </c>
      <c r="K192" s="61" t="s">
        <v>94</v>
      </c>
      <c r="L192" s="218" t="s">
        <v>125</v>
      </c>
      <c r="M192" s="63">
        <f>IFERROR(VLOOKUP(L192,'Listas Activos'!$B$24:$C$28,2,0),0)</f>
        <v>3</v>
      </c>
      <c r="N192" s="62" t="s">
        <v>115</v>
      </c>
      <c r="O192" s="63">
        <f>IFERROR(VLOOKUP(N192,'Listas Activos'!$B$31:$C$35,2,0),0)</f>
        <v>3</v>
      </c>
      <c r="P192" s="62" t="s">
        <v>126</v>
      </c>
      <c r="Q192" s="63">
        <f>IFERROR(VLOOKUP(P192,'Listas Activos'!$B$38:$C$42,2,0),0)</f>
        <v>1</v>
      </c>
      <c r="R192" s="63">
        <f t="shared" si="17"/>
        <v>3</v>
      </c>
      <c r="S192" s="93" t="str">
        <f>IFERROR(VLOOKUP(R192,'Listas Activos'!$B$4:$C$7,2,0),"-")</f>
        <v>Medio</v>
      </c>
      <c r="T192" s="66"/>
      <c r="U192" s="219" t="s">
        <v>116</v>
      </c>
      <c r="V192" s="136"/>
      <c r="W192" s="136"/>
      <c r="X192" s="136"/>
      <c r="Y192" s="136"/>
      <c r="Z192" s="64" t="s">
        <v>205</v>
      </c>
      <c r="AA192" s="137" t="s">
        <v>415</v>
      </c>
      <c r="AB192" s="137" t="s">
        <v>506</v>
      </c>
      <c r="AC192" s="137" t="s">
        <v>263</v>
      </c>
      <c r="AD192" s="138">
        <v>40909</v>
      </c>
      <c r="AE192" s="137" t="s">
        <v>505</v>
      </c>
      <c r="AF192" s="124"/>
      <c r="AG192" s="137" t="s">
        <v>234</v>
      </c>
      <c r="AH192" s="139" t="s">
        <v>578</v>
      </c>
      <c r="AI192" s="94" t="str">
        <f>IF(ISERROR(VLOOKUP(AG192,'Listas Ley Transparencia'!$H$3:$M$17,2,0)),"",VLOOKUP(AG192,'Listas Ley Transparencia'!$H$3:$M$17,2,0))</f>
        <v>Información publica y de conocimiento general</v>
      </c>
      <c r="AJ192" s="243" t="str">
        <f>IF(ISERROR(VLOOKUP(AG192,'Listas Ley Transparencia'!$H$3:$M$17,3,0)),"",VLOOKUP(AG192,'Listas Ley Transparencia'!$H$3:$M$17,3,0))</f>
        <v>Información publica y de conocimiento general</v>
      </c>
      <c r="AK192" s="243" t="str">
        <f>IF(ISERROR(VLOOKUP(AG192,'Listas Ley Transparencia'!$H$3:$M$17,4,0)),"",VLOOKUP(AG192,'Listas Ley Transparencia'!$H$3:$M$17,4,0))</f>
        <v>Publica</v>
      </c>
      <c r="AL192" s="244" t="str">
        <f>IF(ISERROR(VLOOKUP(AG192,'Listas Ley Transparencia'!$H$3:$M$17,6,0)),"",VLOOKUP(AG192,'Listas Ley Transparencia'!$H$3:$M$17,6,0))</f>
        <v>No Aplica</v>
      </c>
      <c r="AM192" s="238" t="s">
        <v>235</v>
      </c>
      <c r="AN192" s="239">
        <v>45954</v>
      </c>
      <c r="AO192" s="201" t="s">
        <v>264</v>
      </c>
      <c r="AP192" s="201" t="s">
        <v>419</v>
      </c>
      <c r="AQ192" s="245" t="s">
        <v>583</v>
      </c>
    </row>
    <row r="193" spans="1:43" ht="40" customHeight="1">
      <c r="A193" s="67">
        <v>186</v>
      </c>
      <c r="B193" s="148" t="s">
        <v>574</v>
      </c>
      <c r="C193" s="62" t="s">
        <v>575</v>
      </c>
      <c r="D193" s="204" t="s">
        <v>584</v>
      </c>
      <c r="E193" s="204" t="s">
        <v>585</v>
      </c>
      <c r="F193" s="62" t="s">
        <v>90</v>
      </c>
      <c r="G193" s="137" t="s">
        <v>91</v>
      </c>
      <c r="H193" s="65" t="s">
        <v>505</v>
      </c>
      <c r="I193" s="65" t="s">
        <v>505</v>
      </c>
      <c r="J193" s="146" t="s">
        <v>113</v>
      </c>
      <c r="K193" s="61" t="s">
        <v>94</v>
      </c>
      <c r="L193" s="218" t="s">
        <v>125</v>
      </c>
      <c r="M193" s="63">
        <f>IFERROR(VLOOKUP(L193,'Listas Activos'!$B$24:$C$28,2,0),0)</f>
        <v>3</v>
      </c>
      <c r="N193" s="62" t="s">
        <v>115</v>
      </c>
      <c r="O193" s="63">
        <f>IFERROR(VLOOKUP(N193,'Listas Activos'!$B$31:$C$35,2,0),0)</f>
        <v>3</v>
      </c>
      <c r="P193" s="62" t="s">
        <v>96</v>
      </c>
      <c r="Q193" s="63">
        <f>IFERROR(VLOOKUP(P193,'Listas Activos'!$B$38:$C$42,2,0),0)</f>
        <v>5</v>
      </c>
      <c r="R193" s="63">
        <f t="shared" si="17"/>
        <v>3</v>
      </c>
      <c r="S193" s="93" t="str">
        <f>IFERROR(VLOOKUP(R193,'Listas Activos'!$B$4:$C$7,2,0),"-")</f>
        <v>Medio</v>
      </c>
      <c r="T193" s="66"/>
      <c r="U193" s="219" t="s">
        <v>116</v>
      </c>
      <c r="V193" s="136"/>
      <c r="W193" s="136"/>
      <c r="X193" s="136"/>
      <c r="Y193" s="136"/>
      <c r="Z193" s="64" t="s">
        <v>205</v>
      </c>
      <c r="AA193" s="137" t="s">
        <v>415</v>
      </c>
      <c r="AB193" s="137" t="s">
        <v>506</v>
      </c>
      <c r="AC193" s="137" t="s">
        <v>263</v>
      </c>
      <c r="AD193" s="138">
        <v>40909</v>
      </c>
      <c r="AE193" s="137" t="s">
        <v>505</v>
      </c>
      <c r="AF193" s="124"/>
      <c r="AG193" s="137" t="s">
        <v>234</v>
      </c>
      <c r="AH193" s="139" t="s">
        <v>578</v>
      </c>
      <c r="AI193" s="94" t="str">
        <f>IF(ISERROR(VLOOKUP(AG193,'Listas Ley Transparencia'!$H$3:$M$17,2,0)),"",VLOOKUP(AG193,'Listas Ley Transparencia'!$H$3:$M$17,2,0))</f>
        <v>Información publica y de conocimiento general</v>
      </c>
      <c r="AJ193" s="243" t="str">
        <f>IF(ISERROR(VLOOKUP(AG193,'Listas Ley Transparencia'!$H$3:$M$17,3,0)),"",VLOOKUP(AG193,'Listas Ley Transparencia'!$H$3:$M$17,3,0))</f>
        <v>Información publica y de conocimiento general</v>
      </c>
      <c r="AK193" s="243" t="str">
        <f>IF(ISERROR(VLOOKUP(AG193,'Listas Ley Transparencia'!$H$3:$M$17,4,0)),"",VLOOKUP(AG193,'Listas Ley Transparencia'!$H$3:$M$17,4,0))</f>
        <v>Publica</v>
      </c>
      <c r="AL193" s="244" t="str">
        <f>IF(ISERROR(VLOOKUP(AG193,'Listas Ley Transparencia'!$H$3:$M$17,6,0)),"",VLOOKUP(AG193,'Listas Ley Transparencia'!$H$3:$M$17,6,0))</f>
        <v>No Aplica</v>
      </c>
      <c r="AM193" s="238" t="s">
        <v>235</v>
      </c>
      <c r="AN193" s="239">
        <v>45954</v>
      </c>
      <c r="AO193" s="201" t="s">
        <v>264</v>
      </c>
      <c r="AP193" s="201" t="s">
        <v>419</v>
      </c>
      <c r="AQ193" s="245" t="s">
        <v>583</v>
      </c>
    </row>
    <row r="194" spans="1:43" ht="40" customHeight="1">
      <c r="A194" s="67">
        <v>187</v>
      </c>
      <c r="B194" s="148" t="s">
        <v>574</v>
      </c>
      <c r="C194" s="62" t="s">
        <v>575</v>
      </c>
      <c r="D194" s="204" t="s">
        <v>586</v>
      </c>
      <c r="E194" s="204" t="s">
        <v>585</v>
      </c>
      <c r="F194" s="62" t="s">
        <v>90</v>
      </c>
      <c r="G194" s="137" t="s">
        <v>91</v>
      </c>
      <c r="H194" s="65" t="s">
        <v>505</v>
      </c>
      <c r="I194" s="65" t="s">
        <v>505</v>
      </c>
      <c r="J194" s="146" t="s">
        <v>113</v>
      </c>
      <c r="K194" s="61" t="s">
        <v>94</v>
      </c>
      <c r="L194" s="218" t="s">
        <v>125</v>
      </c>
      <c r="M194" s="63">
        <f>IFERROR(VLOOKUP(L194,'Listas Activos'!$B$24:$C$28,2,0),0)</f>
        <v>3</v>
      </c>
      <c r="N194" s="62" t="s">
        <v>115</v>
      </c>
      <c r="O194" s="63">
        <f>IFERROR(VLOOKUP(N194,'Listas Activos'!$B$31:$C$35,2,0),0)</f>
        <v>3</v>
      </c>
      <c r="P194" s="62" t="s">
        <v>96</v>
      </c>
      <c r="Q194" s="63">
        <f>IFERROR(VLOOKUP(P194,'Listas Activos'!$B$38:$C$42,2,0),0)</f>
        <v>5</v>
      </c>
      <c r="R194" s="63">
        <f t="shared" si="17"/>
        <v>3</v>
      </c>
      <c r="S194" s="93" t="str">
        <f>IFERROR(VLOOKUP(R194,'Listas Activos'!$B$4:$C$7,2,0),"-")</f>
        <v>Medio</v>
      </c>
      <c r="T194" s="66"/>
      <c r="U194" s="219" t="s">
        <v>116</v>
      </c>
      <c r="V194" s="136"/>
      <c r="W194" s="136"/>
      <c r="X194" s="136"/>
      <c r="Y194" s="136"/>
      <c r="Z194" s="64" t="s">
        <v>205</v>
      </c>
      <c r="AA194" s="137" t="s">
        <v>99</v>
      </c>
      <c r="AB194" s="137" t="s">
        <v>506</v>
      </c>
      <c r="AC194" s="137" t="s">
        <v>263</v>
      </c>
      <c r="AD194" s="138">
        <v>40909</v>
      </c>
      <c r="AE194" s="137" t="s">
        <v>505</v>
      </c>
      <c r="AF194" s="124"/>
      <c r="AG194" s="137" t="s">
        <v>234</v>
      </c>
      <c r="AH194" s="139" t="s">
        <v>578</v>
      </c>
      <c r="AI194" s="94" t="str">
        <f>IF(ISERROR(VLOOKUP(AG194,'Listas Ley Transparencia'!$H$3:$M$17,2,0)),"",VLOOKUP(AG194,'Listas Ley Transparencia'!$H$3:$M$17,2,0))</f>
        <v>Información publica y de conocimiento general</v>
      </c>
      <c r="AJ194" s="243" t="str">
        <f>IF(ISERROR(VLOOKUP(AG194,'Listas Ley Transparencia'!$H$3:$M$17,3,0)),"",VLOOKUP(AG194,'Listas Ley Transparencia'!$H$3:$M$17,3,0))</f>
        <v>Información publica y de conocimiento general</v>
      </c>
      <c r="AK194" s="243" t="str">
        <f>IF(ISERROR(VLOOKUP(AG194,'Listas Ley Transparencia'!$H$3:$M$17,4,0)),"",VLOOKUP(AG194,'Listas Ley Transparencia'!$H$3:$M$17,4,0))</f>
        <v>Publica</v>
      </c>
      <c r="AL194" s="244" t="str">
        <f>IF(ISERROR(VLOOKUP(AG194,'Listas Ley Transparencia'!$H$3:$M$17,6,0)),"",VLOOKUP(AG194,'Listas Ley Transparencia'!$H$3:$M$17,6,0))</f>
        <v>No Aplica</v>
      </c>
      <c r="AM194" s="238" t="s">
        <v>235</v>
      </c>
      <c r="AN194" s="239">
        <v>45954</v>
      </c>
      <c r="AO194" s="201" t="s">
        <v>264</v>
      </c>
      <c r="AP194" s="201" t="s">
        <v>267</v>
      </c>
      <c r="AQ194" s="245" t="s">
        <v>268</v>
      </c>
    </row>
    <row r="195" spans="1:43" ht="40" customHeight="1">
      <c r="A195" s="67">
        <v>188</v>
      </c>
      <c r="B195" s="148" t="s">
        <v>574</v>
      </c>
      <c r="C195" s="62" t="s">
        <v>575</v>
      </c>
      <c r="D195" s="204" t="s">
        <v>587</v>
      </c>
      <c r="E195" s="204" t="s">
        <v>588</v>
      </c>
      <c r="F195" s="62" t="s">
        <v>90</v>
      </c>
      <c r="G195" s="137" t="s">
        <v>91</v>
      </c>
      <c r="H195" s="65" t="s">
        <v>505</v>
      </c>
      <c r="I195" s="65" t="s">
        <v>505</v>
      </c>
      <c r="J195" s="146" t="s">
        <v>113</v>
      </c>
      <c r="K195" s="61" t="s">
        <v>94</v>
      </c>
      <c r="L195" s="218" t="s">
        <v>125</v>
      </c>
      <c r="M195" s="63">
        <f>IFERROR(VLOOKUP(L195,'Listas Activos'!$B$24:$C$28,2,0),0)</f>
        <v>3</v>
      </c>
      <c r="N195" s="62" t="s">
        <v>115</v>
      </c>
      <c r="O195" s="63">
        <f>IFERROR(VLOOKUP(N195,'Listas Activos'!$B$31:$C$35,2,0),0)</f>
        <v>3</v>
      </c>
      <c r="P195" s="62" t="s">
        <v>96</v>
      </c>
      <c r="Q195" s="63">
        <f>IFERROR(VLOOKUP(P195,'Listas Activos'!$B$38:$C$42,2,0),0)</f>
        <v>5</v>
      </c>
      <c r="R195" s="63">
        <f t="shared" si="17"/>
        <v>3</v>
      </c>
      <c r="S195" s="93" t="str">
        <f>IFERROR(VLOOKUP(R195,'Listas Activos'!$B$4:$C$7,2,0),"-")</f>
        <v>Medio</v>
      </c>
      <c r="T195" s="66"/>
      <c r="U195" s="219" t="s">
        <v>116</v>
      </c>
      <c r="V195" s="136"/>
      <c r="W195" s="136"/>
      <c r="X195" s="136"/>
      <c r="Y195" s="136"/>
      <c r="Z195" s="64" t="s">
        <v>205</v>
      </c>
      <c r="AA195" s="137" t="s">
        <v>99</v>
      </c>
      <c r="AB195" s="137" t="s">
        <v>506</v>
      </c>
      <c r="AC195" s="137" t="s">
        <v>263</v>
      </c>
      <c r="AD195" s="138">
        <v>40909</v>
      </c>
      <c r="AE195" s="137" t="s">
        <v>505</v>
      </c>
      <c r="AF195" s="124"/>
      <c r="AG195" s="137" t="s">
        <v>234</v>
      </c>
      <c r="AH195" s="139" t="s">
        <v>578</v>
      </c>
      <c r="AI195" s="94" t="str">
        <f>IF(ISERROR(VLOOKUP(AG195,'Listas Ley Transparencia'!$H$3:$M$17,2,0)),"",VLOOKUP(AG195,'Listas Ley Transparencia'!$H$3:$M$17,2,0))</f>
        <v>Información publica y de conocimiento general</v>
      </c>
      <c r="AJ195" s="243" t="str">
        <f>IF(ISERROR(VLOOKUP(AG195,'Listas Ley Transparencia'!$H$3:$M$17,3,0)),"",VLOOKUP(AG195,'Listas Ley Transparencia'!$H$3:$M$17,3,0))</f>
        <v>Información publica y de conocimiento general</v>
      </c>
      <c r="AK195" s="243" t="str">
        <f>IF(ISERROR(VLOOKUP(AG195,'Listas Ley Transparencia'!$H$3:$M$17,4,0)),"",VLOOKUP(AG195,'Listas Ley Transparencia'!$H$3:$M$17,4,0))</f>
        <v>Publica</v>
      </c>
      <c r="AL195" s="244" t="str">
        <f>IF(ISERROR(VLOOKUP(AG195,'Listas Ley Transparencia'!$H$3:$M$17,6,0)),"",VLOOKUP(AG195,'Listas Ley Transparencia'!$H$3:$M$17,6,0))</f>
        <v>No Aplica</v>
      </c>
      <c r="AM195" s="238" t="s">
        <v>235</v>
      </c>
      <c r="AN195" s="239">
        <v>45954</v>
      </c>
      <c r="AO195" s="201" t="s">
        <v>264</v>
      </c>
      <c r="AP195" s="201" t="s">
        <v>267</v>
      </c>
      <c r="AQ195" s="245" t="s">
        <v>268</v>
      </c>
    </row>
    <row r="196" spans="1:43" ht="40" customHeight="1">
      <c r="A196" s="67">
        <v>189</v>
      </c>
      <c r="B196" s="148" t="s">
        <v>574</v>
      </c>
      <c r="C196" s="62" t="s">
        <v>575</v>
      </c>
      <c r="D196" s="204" t="s">
        <v>589</v>
      </c>
      <c r="E196" s="204" t="s">
        <v>590</v>
      </c>
      <c r="F196" s="62" t="s">
        <v>90</v>
      </c>
      <c r="G196" s="137" t="s">
        <v>91</v>
      </c>
      <c r="H196" s="65" t="s">
        <v>505</v>
      </c>
      <c r="I196" s="65" t="s">
        <v>505</v>
      </c>
      <c r="J196" s="146" t="s">
        <v>113</v>
      </c>
      <c r="K196" s="61" t="s">
        <v>94</v>
      </c>
      <c r="L196" s="218" t="s">
        <v>125</v>
      </c>
      <c r="M196" s="63">
        <f>IFERROR(VLOOKUP(L196,'Listas Activos'!$B$24:$C$28,2,0),0)</f>
        <v>3</v>
      </c>
      <c r="N196" s="62" t="s">
        <v>115</v>
      </c>
      <c r="O196" s="63">
        <f>IFERROR(VLOOKUP(N196,'Listas Activos'!$B$31:$C$35,2,0),0)</f>
        <v>3</v>
      </c>
      <c r="P196" s="62" t="s">
        <v>96</v>
      </c>
      <c r="Q196" s="63">
        <f>IFERROR(VLOOKUP(P196,'Listas Activos'!$B$38:$C$42,2,0),0)</f>
        <v>5</v>
      </c>
      <c r="R196" s="63">
        <f t="shared" si="17"/>
        <v>3</v>
      </c>
      <c r="S196" s="93" t="str">
        <f>IFERROR(VLOOKUP(R196,'Listas Activos'!$B$4:$C$7,2,0),"-")</f>
        <v>Medio</v>
      </c>
      <c r="T196" s="66"/>
      <c r="U196" s="219" t="s">
        <v>116</v>
      </c>
      <c r="V196" s="136"/>
      <c r="W196" s="136"/>
      <c r="X196" s="136"/>
      <c r="Y196" s="136"/>
      <c r="Z196" s="64" t="s">
        <v>205</v>
      </c>
      <c r="AA196" s="137" t="s">
        <v>99</v>
      </c>
      <c r="AB196" s="137" t="s">
        <v>506</v>
      </c>
      <c r="AC196" s="137" t="s">
        <v>263</v>
      </c>
      <c r="AD196" s="138">
        <v>40909</v>
      </c>
      <c r="AE196" s="137" t="s">
        <v>505</v>
      </c>
      <c r="AF196" s="124"/>
      <c r="AG196" s="137" t="s">
        <v>234</v>
      </c>
      <c r="AH196" s="139" t="s">
        <v>578</v>
      </c>
      <c r="AI196" s="94" t="str">
        <f>IF(ISERROR(VLOOKUP(AG196,'Listas Ley Transparencia'!$H$3:$M$17,2,0)),"",VLOOKUP(AG196,'Listas Ley Transparencia'!$H$3:$M$17,2,0))</f>
        <v>Información publica y de conocimiento general</v>
      </c>
      <c r="AJ196" s="243" t="str">
        <f>IF(ISERROR(VLOOKUP(AG196,'Listas Ley Transparencia'!$H$3:$M$17,3,0)),"",VLOOKUP(AG196,'Listas Ley Transparencia'!$H$3:$M$17,3,0))</f>
        <v>Información publica y de conocimiento general</v>
      </c>
      <c r="AK196" s="243" t="str">
        <f>IF(ISERROR(VLOOKUP(AG196,'Listas Ley Transparencia'!$H$3:$M$17,4,0)),"",VLOOKUP(AG196,'Listas Ley Transparencia'!$H$3:$M$17,4,0))</f>
        <v>Publica</v>
      </c>
      <c r="AL196" s="244" t="str">
        <f>IF(ISERROR(VLOOKUP(AG196,'Listas Ley Transparencia'!$H$3:$M$17,6,0)),"",VLOOKUP(AG196,'Listas Ley Transparencia'!$H$3:$M$17,6,0))</f>
        <v>No Aplica</v>
      </c>
      <c r="AM196" s="238" t="s">
        <v>235</v>
      </c>
      <c r="AN196" s="239">
        <v>45954</v>
      </c>
      <c r="AO196" s="201" t="s">
        <v>264</v>
      </c>
      <c r="AP196" s="201" t="s">
        <v>267</v>
      </c>
      <c r="AQ196" s="245" t="s">
        <v>268</v>
      </c>
    </row>
    <row r="197" spans="1:43" ht="40" customHeight="1">
      <c r="A197" s="67">
        <v>190</v>
      </c>
      <c r="B197" s="148" t="s">
        <v>574</v>
      </c>
      <c r="C197" s="62" t="s">
        <v>575</v>
      </c>
      <c r="D197" s="204" t="s">
        <v>591</v>
      </c>
      <c r="E197" s="204" t="s">
        <v>592</v>
      </c>
      <c r="F197" s="62" t="s">
        <v>90</v>
      </c>
      <c r="G197" s="137" t="s">
        <v>91</v>
      </c>
      <c r="H197" s="65" t="s">
        <v>461</v>
      </c>
      <c r="I197" s="65" t="s">
        <v>461</v>
      </c>
      <c r="J197" s="146" t="s">
        <v>113</v>
      </c>
      <c r="K197" s="61" t="s">
        <v>94</v>
      </c>
      <c r="L197" s="218" t="s">
        <v>125</v>
      </c>
      <c r="M197" s="63">
        <f>IFERROR(VLOOKUP(L197,'Listas Activos'!$B$24:$C$28,2,0),0)</f>
        <v>3</v>
      </c>
      <c r="N197" s="62" t="s">
        <v>115</v>
      </c>
      <c r="O197" s="63">
        <f>IFERROR(VLOOKUP(N197,'Listas Activos'!$B$31:$C$35,2,0),0)</f>
        <v>3</v>
      </c>
      <c r="P197" s="62" t="s">
        <v>96</v>
      </c>
      <c r="Q197" s="63">
        <f>IFERROR(VLOOKUP(P197,'Listas Activos'!$B$38:$C$42,2,0),0)</f>
        <v>5</v>
      </c>
      <c r="R197" s="63">
        <f t="shared" si="17"/>
        <v>5</v>
      </c>
      <c r="S197" s="93" t="str">
        <f>IFERROR(VLOOKUP(R197,'Listas Activos'!$B$4:$C$7,2,0),"-")</f>
        <v>Alto</v>
      </c>
      <c r="T197" s="66"/>
      <c r="U197" s="219" t="s">
        <v>97</v>
      </c>
      <c r="V197" s="137" t="s">
        <v>116</v>
      </c>
      <c r="W197" s="137" t="s">
        <v>97</v>
      </c>
      <c r="X197" s="137" t="s">
        <v>116</v>
      </c>
      <c r="Y197" s="137" t="s">
        <v>116</v>
      </c>
      <c r="Z197" s="64" t="s">
        <v>205</v>
      </c>
      <c r="AA197" s="137" t="s">
        <v>415</v>
      </c>
      <c r="AB197" s="137" t="s">
        <v>262</v>
      </c>
      <c r="AC197" s="137" t="s">
        <v>263</v>
      </c>
      <c r="AD197" s="138">
        <v>40909</v>
      </c>
      <c r="AE197" s="137" t="s">
        <v>461</v>
      </c>
      <c r="AF197" s="124"/>
      <c r="AG197" s="137" t="s">
        <v>104</v>
      </c>
      <c r="AH197" s="139" t="s">
        <v>578</v>
      </c>
      <c r="AI197" s="94" t="str">
        <f>IF(ISERROR(VLOOKUP(AG197,'Listas Ley Transparencia'!$H$3:$M$17,2,0)),"",VLOOKUP(AG197,'Listas Ley Transparencia'!$H$3:$M$17,2,0))</f>
        <v>Información exceptuada por daño de derechos a personas naturales o jurídicas. Articulo 18 Ley 1712 de 2014</v>
      </c>
      <c r="AJ197" s="243" t="str">
        <f>IF(ISERROR(VLOOKUP(AG197,'Listas Ley Transparencia'!$H$3:$M$17,3,0)),"",VLOOKUP(AG197,'Listas Ley Transparencia'!$H$3:$M$17,3,0))</f>
        <v>El derecho de toda persona a la intimidad, bajo las limitaciones propias que impone la condición de servidor publico, en concordancia con lo estipulado</v>
      </c>
      <c r="AK197" s="243" t="str">
        <f>IF(ISERROR(VLOOKUP(AG197,'Listas Ley Transparencia'!$H$3:$M$17,4,0)),"",VLOOKUP(AG197,'Listas Ley Transparencia'!$H$3:$M$17,4,0))</f>
        <v>Publica Clasificada</v>
      </c>
      <c r="AL197" s="244" t="str">
        <f>IF(ISERROR(VLOOKUP(AG197,'Listas Ley Transparencia'!$H$3:$M$17,6,0)),"",VLOOKUP(AG197,'Listas Ley Transparencia'!$H$3:$M$17,6,0))</f>
        <v>Ilimitada</v>
      </c>
      <c r="AM197" s="238" t="s">
        <v>106</v>
      </c>
      <c r="AN197" s="239">
        <v>45954</v>
      </c>
      <c r="AO197" s="201" t="s">
        <v>208</v>
      </c>
      <c r="AP197" s="201" t="s">
        <v>209</v>
      </c>
      <c r="AQ197" s="245" t="s">
        <v>593</v>
      </c>
    </row>
    <row r="198" spans="1:43" ht="40" customHeight="1">
      <c r="A198" s="67">
        <v>191</v>
      </c>
      <c r="B198" s="148" t="s">
        <v>574</v>
      </c>
      <c r="C198" s="62" t="s">
        <v>575</v>
      </c>
      <c r="D198" s="204" t="s">
        <v>594</v>
      </c>
      <c r="E198" s="204" t="s">
        <v>592</v>
      </c>
      <c r="F198" s="62" t="s">
        <v>90</v>
      </c>
      <c r="G198" s="137" t="s">
        <v>91</v>
      </c>
      <c r="H198" s="65" t="s">
        <v>461</v>
      </c>
      <c r="I198" s="65" t="s">
        <v>461</v>
      </c>
      <c r="J198" s="146" t="s">
        <v>113</v>
      </c>
      <c r="K198" s="61" t="s">
        <v>94</v>
      </c>
      <c r="L198" s="218" t="s">
        <v>125</v>
      </c>
      <c r="M198" s="63">
        <f>IFERROR(VLOOKUP(L198,'Listas Activos'!$B$24:$C$28,2,0),0)</f>
        <v>3</v>
      </c>
      <c r="N198" s="62" t="s">
        <v>115</v>
      </c>
      <c r="O198" s="63">
        <f>IFERROR(VLOOKUP(N198,'Listas Activos'!$B$31:$C$35,2,0),0)</f>
        <v>3</v>
      </c>
      <c r="P198" s="62" t="s">
        <v>96</v>
      </c>
      <c r="Q198" s="63">
        <f>IFERROR(VLOOKUP(P198,'Listas Activos'!$B$38:$C$42,2,0),0)</f>
        <v>5</v>
      </c>
      <c r="R198" s="63">
        <f t="shared" si="17"/>
        <v>5</v>
      </c>
      <c r="S198" s="93" t="str">
        <f>IFERROR(VLOOKUP(R198,'Listas Activos'!$B$4:$C$7,2,0),"-")</f>
        <v>Alto</v>
      </c>
      <c r="T198" s="66"/>
      <c r="U198" s="219" t="s">
        <v>97</v>
      </c>
      <c r="V198" s="137" t="s">
        <v>116</v>
      </c>
      <c r="W198" s="137" t="s">
        <v>97</v>
      </c>
      <c r="X198" s="137" t="s">
        <v>116</v>
      </c>
      <c r="Y198" s="137" t="s">
        <v>116</v>
      </c>
      <c r="Z198" s="64" t="s">
        <v>205</v>
      </c>
      <c r="AA198" s="137" t="s">
        <v>415</v>
      </c>
      <c r="AB198" s="137" t="s">
        <v>262</v>
      </c>
      <c r="AC198" s="137" t="s">
        <v>263</v>
      </c>
      <c r="AD198" s="138">
        <v>40909</v>
      </c>
      <c r="AE198" s="137" t="s">
        <v>461</v>
      </c>
      <c r="AF198" s="124"/>
      <c r="AG198" s="137" t="s">
        <v>104</v>
      </c>
      <c r="AH198" s="139" t="s">
        <v>578</v>
      </c>
      <c r="AI198" s="94" t="str">
        <f>IF(ISERROR(VLOOKUP(AG198,'Listas Ley Transparencia'!$H$3:$M$17,2,0)),"",VLOOKUP(AG198,'Listas Ley Transparencia'!$H$3:$M$17,2,0))</f>
        <v>Información exceptuada por daño de derechos a personas naturales o jurídicas. Articulo 18 Ley 1712 de 2014</v>
      </c>
      <c r="AJ198" s="243" t="str">
        <f>IF(ISERROR(VLOOKUP(AG198,'Listas Ley Transparencia'!$H$3:$M$17,3,0)),"",VLOOKUP(AG198,'Listas Ley Transparencia'!$H$3:$M$17,3,0))</f>
        <v>El derecho de toda persona a la intimidad, bajo las limitaciones propias que impone la condición de servidor publico, en concordancia con lo estipulado</v>
      </c>
      <c r="AK198" s="243" t="str">
        <f>IF(ISERROR(VLOOKUP(AG198,'Listas Ley Transparencia'!$H$3:$M$17,4,0)),"",VLOOKUP(AG198,'Listas Ley Transparencia'!$H$3:$M$17,4,0))</f>
        <v>Publica Clasificada</v>
      </c>
      <c r="AL198" s="244" t="str">
        <f>IF(ISERROR(VLOOKUP(AG198,'Listas Ley Transparencia'!$H$3:$M$17,6,0)),"",VLOOKUP(AG198,'Listas Ley Transparencia'!$H$3:$M$17,6,0))</f>
        <v>Ilimitada</v>
      </c>
      <c r="AM198" s="238" t="s">
        <v>106</v>
      </c>
      <c r="AN198" s="239">
        <v>45954</v>
      </c>
      <c r="AO198" s="201" t="s">
        <v>208</v>
      </c>
      <c r="AP198" s="201" t="s">
        <v>209</v>
      </c>
      <c r="AQ198" s="245" t="s">
        <v>593</v>
      </c>
    </row>
    <row r="199" spans="1:43" ht="40" customHeight="1">
      <c r="A199" s="67">
        <v>192</v>
      </c>
      <c r="B199" s="148" t="s">
        <v>574</v>
      </c>
      <c r="C199" s="62" t="s">
        <v>575</v>
      </c>
      <c r="D199" s="204" t="s">
        <v>595</v>
      </c>
      <c r="E199" s="204" t="s">
        <v>596</v>
      </c>
      <c r="F199" s="62" t="s">
        <v>90</v>
      </c>
      <c r="G199" s="137" t="s">
        <v>91</v>
      </c>
      <c r="H199" s="65" t="s">
        <v>597</v>
      </c>
      <c r="I199" s="274" t="s">
        <v>92</v>
      </c>
      <c r="J199" s="146" t="s">
        <v>113</v>
      </c>
      <c r="K199" s="61" t="s">
        <v>94</v>
      </c>
      <c r="L199" s="62" t="s">
        <v>125</v>
      </c>
      <c r="M199" s="63">
        <f>IFERROR(VLOOKUP(L199,'Listas Activos'!$B$24:$C$28,2,0),0)</f>
        <v>3</v>
      </c>
      <c r="N199" s="62" t="s">
        <v>115</v>
      </c>
      <c r="O199" s="63">
        <f>IFERROR(VLOOKUP(N199,'Listas Activos'!$B$31:$C$35,2,0),0)</f>
        <v>3</v>
      </c>
      <c r="P199" s="62" t="s">
        <v>115</v>
      </c>
      <c r="Q199" s="63">
        <f>IFERROR(VLOOKUP(P199,'Listas Activos'!$B$38:$C$42,2,0),0)</f>
        <v>3</v>
      </c>
      <c r="R199" s="63">
        <f t="shared" si="17"/>
        <v>3</v>
      </c>
      <c r="S199" s="93" t="str">
        <f>IFERROR(VLOOKUP(R199,'Listas Activos'!$B$4:$C$7,2,0),"-")</f>
        <v>Medio</v>
      </c>
      <c r="T199" s="66"/>
      <c r="U199" s="64" t="s">
        <v>116</v>
      </c>
      <c r="V199" s="137"/>
      <c r="W199" s="137"/>
      <c r="X199" s="137"/>
      <c r="Y199" s="137"/>
      <c r="Z199" s="64" t="s">
        <v>205</v>
      </c>
      <c r="AA199" s="137" t="s">
        <v>415</v>
      </c>
      <c r="AB199" s="137" t="s">
        <v>262</v>
      </c>
      <c r="AC199" s="137" t="s">
        <v>263</v>
      </c>
      <c r="AD199" s="138">
        <v>40909</v>
      </c>
      <c r="AE199" s="137" t="s">
        <v>92</v>
      </c>
      <c r="AF199" s="124"/>
      <c r="AG199" s="137" t="s">
        <v>234</v>
      </c>
      <c r="AH199" s="139" t="s">
        <v>578</v>
      </c>
      <c r="AI199" s="94" t="str">
        <f>IF(ISERROR(VLOOKUP(AG199,'Listas Ley Transparencia'!$H$3:$M$17,2,0)),"",VLOOKUP(AG199,'Listas Ley Transparencia'!$H$3:$M$17,2,0))</f>
        <v>Información publica y de conocimiento general</v>
      </c>
      <c r="AJ199" s="243" t="str">
        <f>IF(ISERROR(VLOOKUP(AG199,'Listas Ley Transparencia'!$H$3:$M$17,3,0)),"",VLOOKUP(AG199,'Listas Ley Transparencia'!$H$3:$M$17,3,0))</f>
        <v>Información publica y de conocimiento general</v>
      </c>
      <c r="AK199" s="243" t="str">
        <f>IF(ISERROR(VLOOKUP(AG199,'Listas Ley Transparencia'!$H$3:$M$17,4,0)),"",VLOOKUP(AG199,'Listas Ley Transparencia'!$H$3:$M$17,4,0))</f>
        <v>Publica</v>
      </c>
      <c r="AL199" s="244" t="str">
        <f>IF(ISERROR(VLOOKUP(AG199,'Listas Ley Transparencia'!$H$3:$M$17,6,0)),"",VLOOKUP(AG199,'Listas Ley Transparencia'!$H$3:$M$17,6,0))</f>
        <v>No Aplica</v>
      </c>
      <c r="AM199" s="238" t="s">
        <v>235</v>
      </c>
      <c r="AN199" s="239">
        <v>45954</v>
      </c>
      <c r="AO199" s="201" t="s">
        <v>264</v>
      </c>
      <c r="AP199" s="201" t="s">
        <v>267</v>
      </c>
      <c r="AQ199" s="245" t="s">
        <v>268</v>
      </c>
    </row>
    <row r="200" spans="1:43" ht="40" customHeight="1">
      <c r="A200" s="67">
        <v>193</v>
      </c>
      <c r="B200" s="148" t="s">
        <v>574</v>
      </c>
      <c r="C200" s="62" t="s">
        <v>575</v>
      </c>
      <c r="D200" s="204" t="s">
        <v>598</v>
      </c>
      <c r="E200" s="204" t="s">
        <v>599</v>
      </c>
      <c r="F200" s="62" t="s">
        <v>90</v>
      </c>
      <c r="G200" s="137" t="s">
        <v>91</v>
      </c>
      <c r="H200" s="65" t="s">
        <v>597</v>
      </c>
      <c r="I200" s="274" t="s">
        <v>92</v>
      </c>
      <c r="J200" s="146" t="s">
        <v>113</v>
      </c>
      <c r="K200" s="61" t="s">
        <v>94</v>
      </c>
      <c r="L200" s="62" t="s">
        <v>125</v>
      </c>
      <c r="M200" s="63">
        <f>IFERROR(VLOOKUP(L200,'Listas Activos'!$B$24:$C$28,2,0),0)</f>
        <v>3</v>
      </c>
      <c r="N200" s="62" t="s">
        <v>115</v>
      </c>
      <c r="O200" s="63">
        <f>IFERROR(VLOOKUP(N200,'Listas Activos'!$B$31:$C$35,2,0),0)</f>
        <v>3</v>
      </c>
      <c r="P200" s="62" t="s">
        <v>115</v>
      </c>
      <c r="Q200" s="63">
        <f>IFERROR(VLOOKUP(P200,'Listas Activos'!$B$38:$C$42,2,0),0)</f>
        <v>3</v>
      </c>
      <c r="R200" s="63">
        <f t="shared" si="17"/>
        <v>3</v>
      </c>
      <c r="S200" s="93" t="str">
        <f>IFERROR(VLOOKUP(R200,'Listas Activos'!$B$4:$C$7,2,0),"-")</f>
        <v>Medio</v>
      </c>
      <c r="T200" s="66"/>
      <c r="U200" s="64" t="s">
        <v>116</v>
      </c>
      <c r="V200" s="137"/>
      <c r="W200" s="137"/>
      <c r="X200" s="137"/>
      <c r="Y200" s="137"/>
      <c r="Z200" s="64" t="s">
        <v>205</v>
      </c>
      <c r="AA200" s="137" t="s">
        <v>415</v>
      </c>
      <c r="AB200" s="137" t="s">
        <v>262</v>
      </c>
      <c r="AC200" s="137" t="s">
        <v>263</v>
      </c>
      <c r="AD200" s="138">
        <v>40909</v>
      </c>
      <c r="AE200" s="137" t="s">
        <v>92</v>
      </c>
      <c r="AF200" s="124"/>
      <c r="AG200" s="137" t="s">
        <v>234</v>
      </c>
      <c r="AH200" s="139" t="s">
        <v>578</v>
      </c>
      <c r="AI200" s="94" t="str">
        <f>IF(ISERROR(VLOOKUP(AG200,'Listas Ley Transparencia'!$H$3:$M$17,2,0)),"",VLOOKUP(AG200,'Listas Ley Transparencia'!$H$3:$M$17,2,0))</f>
        <v>Información publica y de conocimiento general</v>
      </c>
      <c r="AJ200" s="243" t="str">
        <f>IF(ISERROR(VLOOKUP(AG200,'Listas Ley Transparencia'!$H$3:$M$17,3,0)),"",VLOOKUP(AG200,'Listas Ley Transparencia'!$H$3:$M$17,3,0))</f>
        <v>Información publica y de conocimiento general</v>
      </c>
      <c r="AK200" s="243" t="str">
        <f>IF(ISERROR(VLOOKUP(AG200,'Listas Ley Transparencia'!$H$3:$M$17,4,0)),"",VLOOKUP(AG200,'Listas Ley Transparencia'!$H$3:$M$17,4,0))</f>
        <v>Publica</v>
      </c>
      <c r="AL200" s="244" t="str">
        <f>IF(ISERROR(VLOOKUP(AG200,'Listas Ley Transparencia'!$H$3:$M$17,6,0)),"",VLOOKUP(AG200,'Listas Ley Transparencia'!$H$3:$M$17,6,0))</f>
        <v>No Aplica</v>
      </c>
      <c r="AM200" s="238" t="s">
        <v>235</v>
      </c>
      <c r="AN200" s="239">
        <v>45954</v>
      </c>
      <c r="AO200" s="201" t="s">
        <v>264</v>
      </c>
      <c r="AP200" s="201" t="s">
        <v>267</v>
      </c>
      <c r="AQ200" s="245" t="s">
        <v>268</v>
      </c>
    </row>
    <row r="201" spans="1:43" ht="40" customHeight="1">
      <c r="A201" s="67">
        <v>194</v>
      </c>
      <c r="B201" s="148" t="s">
        <v>574</v>
      </c>
      <c r="C201" s="62" t="s">
        <v>575</v>
      </c>
      <c r="D201" s="204" t="s">
        <v>600</v>
      </c>
      <c r="E201" s="204" t="s">
        <v>601</v>
      </c>
      <c r="F201" s="62" t="s">
        <v>137</v>
      </c>
      <c r="G201" s="137" t="s">
        <v>91</v>
      </c>
      <c r="H201" s="65" t="s">
        <v>112</v>
      </c>
      <c r="I201" s="65" t="s">
        <v>112</v>
      </c>
      <c r="J201" s="146" t="s">
        <v>113</v>
      </c>
      <c r="K201" s="207" t="s">
        <v>94</v>
      </c>
      <c r="L201" s="62" t="s">
        <v>125</v>
      </c>
      <c r="M201" s="63">
        <f>IFERROR(VLOOKUP(L201,'Listas Activos'!$B$24:$C$28,2,0),0)</f>
        <v>3</v>
      </c>
      <c r="N201" s="201" t="s">
        <v>115</v>
      </c>
      <c r="O201" s="63">
        <f>IFERROR(VLOOKUP(N201,'Listas Activos'!$B$31:$C$35,2,0),0)</f>
        <v>3</v>
      </c>
      <c r="P201" s="201" t="s">
        <v>115</v>
      </c>
      <c r="Q201" s="63">
        <f>IFERROR(VLOOKUP(P201,'Listas Activos'!$B$38:$C$42,2,0),0)</f>
        <v>3</v>
      </c>
      <c r="R201" s="63">
        <f t="shared" si="17"/>
        <v>5</v>
      </c>
      <c r="S201" s="93" t="str">
        <f>IFERROR(VLOOKUP(R201,'[1]Listas Activos'!$B$4:$C$7,2,0),"-")</f>
        <v>Alto</v>
      </c>
      <c r="T201" s="344"/>
      <c r="U201" s="343" t="s">
        <v>97</v>
      </c>
      <c r="V201" s="137"/>
      <c r="W201" s="137"/>
      <c r="X201" s="137" t="s">
        <v>97</v>
      </c>
      <c r="Y201" s="137"/>
      <c r="Z201" s="64" t="s">
        <v>205</v>
      </c>
      <c r="AA201" s="137" t="s">
        <v>99</v>
      </c>
      <c r="AB201" s="137" t="s">
        <v>262</v>
      </c>
      <c r="AC201" s="137" t="s">
        <v>263</v>
      </c>
      <c r="AD201" s="138"/>
      <c r="AE201" s="137" t="s">
        <v>102</v>
      </c>
      <c r="AF201" s="124" t="s">
        <v>602</v>
      </c>
      <c r="AG201" s="137" t="s">
        <v>104</v>
      </c>
      <c r="AH201" s="139" t="s">
        <v>506</v>
      </c>
      <c r="AI201" s="94" t="str">
        <f>IF(ISERROR(VLOOKUP(AG201,'Listas Ley Transparencia'!$H$3:$M$17,2,0)),"",VLOOKUP(AG201,'Listas Ley Transparencia'!$H$3:$M$17,2,0))</f>
        <v>Información exceptuada por daño de derechos a personas naturales o jurídicas. Articulo 18 Ley 1712 de 2014</v>
      </c>
      <c r="AJ201" s="243" t="str">
        <f>IF(ISERROR(VLOOKUP(AG201,'Listas Ley Transparencia'!$H$3:$M$17,3,0)),"",VLOOKUP(AG201,'Listas Ley Transparencia'!$H$3:$M$17,3,0))</f>
        <v>El derecho de toda persona a la intimidad, bajo las limitaciones propias que impone la condición de servidor publico, en concordancia con lo estipulado</v>
      </c>
      <c r="AK201" s="243" t="str">
        <f>IF(ISERROR(VLOOKUP(AG201,'Listas Ley Transparencia'!$H$3:$M$17,4,0)),"",VLOOKUP(AG201,'Listas Ley Transparencia'!$H$3:$M$17,4,0))</f>
        <v>Publica Clasificada</v>
      </c>
      <c r="AL201" s="244" t="str">
        <f>IF(ISERROR(VLOOKUP(AG201,'Listas Ley Transparencia'!$H$3:$M$17,6,0)),"",VLOOKUP(AG201,'Listas Ley Transparencia'!$H$3:$M$17,6,0))</f>
        <v>Ilimitada</v>
      </c>
      <c r="AM201" s="238" t="s">
        <v>106</v>
      </c>
      <c r="AN201" s="239">
        <v>45954</v>
      </c>
      <c r="AO201" s="201" t="s">
        <v>264</v>
      </c>
      <c r="AP201" s="201" t="s">
        <v>209</v>
      </c>
      <c r="AQ201" s="245" t="s">
        <v>224</v>
      </c>
    </row>
    <row r="202" spans="1:43" ht="40" customHeight="1">
      <c r="A202" s="67">
        <v>195</v>
      </c>
      <c r="B202" s="148" t="s">
        <v>574</v>
      </c>
      <c r="C202" s="62" t="s">
        <v>575</v>
      </c>
      <c r="D202" s="204" t="s">
        <v>603</v>
      </c>
      <c r="E202" s="204" t="s">
        <v>604</v>
      </c>
      <c r="F202" s="62" t="s">
        <v>90</v>
      </c>
      <c r="G202" s="137" t="s">
        <v>91</v>
      </c>
      <c r="H202" s="65" t="s">
        <v>112</v>
      </c>
      <c r="I202" s="65" t="s">
        <v>461</v>
      </c>
      <c r="J202" s="146" t="s">
        <v>113</v>
      </c>
      <c r="K202" s="61" t="s">
        <v>94</v>
      </c>
      <c r="L202" s="218" t="s">
        <v>125</v>
      </c>
      <c r="M202" s="63">
        <f>IFERROR(VLOOKUP(L202,'Listas Activos'!$B$24:$C$28,2,0),0)</f>
        <v>3</v>
      </c>
      <c r="N202" s="62" t="s">
        <v>115</v>
      </c>
      <c r="O202" s="63">
        <f>IFERROR(VLOOKUP(N202,'Listas Activos'!$B$31:$C$35,2,0),0)</f>
        <v>3</v>
      </c>
      <c r="P202" s="62" t="s">
        <v>96</v>
      </c>
      <c r="Q202" s="63">
        <f>IFERROR(VLOOKUP(P202,'Listas Activos'!$B$38:$C$42,2,0),0)</f>
        <v>5</v>
      </c>
      <c r="R202" s="63">
        <f t="shared" si="17"/>
        <v>3</v>
      </c>
      <c r="S202" s="93" t="str">
        <f>IFERROR(VLOOKUP(R202,'Listas Activos'!$B$4:$C$7,2,0),"-")</f>
        <v>Medio</v>
      </c>
      <c r="T202" s="66"/>
      <c r="U202" s="219" t="s">
        <v>116</v>
      </c>
      <c r="V202" s="137"/>
      <c r="W202" s="137"/>
      <c r="X202" s="137"/>
      <c r="Y202" s="137"/>
      <c r="Z202" s="64" t="s">
        <v>205</v>
      </c>
      <c r="AA202" s="137" t="s">
        <v>415</v>
      </c>
      <c r="AB202" s="137" t="s">
        <v>262</v>
      </c>
      <c r="AC202" s="137" t="s">
        <v>263</v>
      </c>
      <c r="AD202" s="138">
        <v>40909</v>
      </c>
      <c r="AE202" s="137" t="s">
        <v>102</v>
      </c>
      <c r="AF202" s="124" t="s">
        <v>605</v>
      </c>
      <c r="AG202" s="137" t="s">
        <v>234</v>
      </c>
      <c r="AH202" s="139" t="s">
        <v>578</v>
      </c>
      <c r="AI202" s="94" t="str">
        <f>IF(ISERROR(VLOOKUP(AG202,'Listas Ley Transparencia'!$H$3:$M$17,2,0)),"",VLOOKUP(AG202,'Listas Ley Transparencia'!$H$3:$M$17,2,0))</f>
        <v>Información publica y de conocimiento general</v>
      </c>
      <c r="AJ202" s="243" t="str">
        <f>IF(ISERROR(VLOOKUP(AG202,'Listas Ley Transparencia'!$H$3:$M$17,3,0)),"",VLOOKUP(AG202,'Listas Ley Transparencia'!$H$3:$M$17,3,0))</f>
        <v>Información publica y de conocimiento general</v>
      </c>
      <c r="AK202" s="243" t="str">
        <f>IF(ISERROR(VLOOKUP(AG202,'Listas Ley Transparencia'!$H$3:$M$17,4,0)),"",VLOOKUP(AG202,'Listas Ley Transparencia'!$H$3:$M$17,4,0))</f>
        <v>Publica</v>
      </c>
      <c r="AL202" s="244" t="str">
        <f>IF(ISERROR(VLOOKUP(AG202,'Listas Ley Transparencia'!$H$3:$M$17,6,0)),"",VLOOKUP(AG202,'Listas Ley Transparencia'!$H$3:$M$17,6,0))</f>
        <v>No Aplica</v>
      </c>
      <c r="AM202" s="238" t="s">
        <v>235</v>
      </c>
      <c r="AN202" s="239">
        <v>45954</v>
      </c>
      <c r="AO202" s="201" t="s">
        <v>264</v>
      </c>
      <c r="AP202" s="201" t="s">
        <v>419</v>
      </c>
      <c r="AQ202" s="245" t="s">
        <v>583</v>
      </c>
    </row>
    <row r="203" spans="1:43" ht="40" customHeight="1">
      <c r="A203" s="67">
        <v>196</v>
      </c>
      <c r="B203" s="148" t="s">
        <v>574</v>
      </c>
      <c r="C203" s="62" t="s">
        <v>575</v>
      </c>
      <c r="D203" s="204" t="s">
        <v>606</v>
      </c>
      <c r="E203" s="204" t="s">
        <v>607</v>
      </c>
      <c r="F203" s="62" t="s">
        <v>90</v>
      </c>
      <c r="G203" s="137" t="s">
        <v>91</v>
      </c>
      <c r="H203" s="65" t="s">
        <v>112</v>
      </c>
      <c r="I203" s="65" t="s">
        <v>608</v>
      </c>
      <c r="J203" s="146" t="s">
        <v>113</v>
      </c>
      <c r="K203" s="61" t="s">
        <v>94</v>
      </c>
      <c r="L203" s="62" t="s">
        <v>143</v>
      </c>
      <c r="M203" s="63">
        <f>IFERROR(VLOOKUP(L203,'Listas Activos'!$B$24:$C$28,2,0),0)</f>
        <v>1</v>
      </c>
      <c r="N203" s="62" t="s">
        <v>126</v>
      </c>
      <c r="O203" s="63">
        <f>IFERROR(VLOOKUP(N203,'Listas Activos'!$B$31:$C$35,2,0),0)</f>
        <v>1</v>
      </c>
      <c r="P203" s="62" t="s">
        <v>115</v>
      </c>
      <c r="Q203" s="63">
        <f>IFERROR(VLOOKUP(P203,'Listas Activos'!$B$38:$C$42,2,0),0)</f>
        <v>3</v>
      </c>
      <c r="R203" s="63">
        <f t="shared" si="17"/>
        <v>3</v>
      </c>
      <c r="S203" s="93" t="str">
        <f>IFERROR(VLOOKUP(R203,'Listas Activos'!$B$4:$C$7,2,0),"-")</f>
        <v>Medio</v>
      </c>
      <c r="T203" s="66"/>
      <c r="U203" s="219" t="s">
        <v>116</v>
      </c>
      <c r="V203" s="137"/>
      <c r="W203" s="137"/>
      <c r="X203" s="137"/>
      <c r="Y203" s="137"/>
      <c r="Z203" s="64" t="s">
        <v>205</v>
      </c>
      <c r="AA203" s="137" t="s">
        <v>415</v>
      </c>
      <c r="AB203" s="137" t="s">
        <v>506</v>
      </c>
      <c r="AC203" s="137" t="s">
        <v>263</v>
      </c>
      <c r="AD203" s="138">
        <v>40909</v>
      </c>
      <c r="AE203" s="137" t="s">
        <v>609</v>
      </c>
      <c r="AF203" s="124"/>
      <c r="AG203" s="137" t="s">
        <v>234</v>
      </c>
      <c r="AH203" s="139" t="s">
        <v>578</v>
      </c>
      <c r="AI203" s="94" t="str">
        <f>IF(ISERROR(VLOOKUP(AG203,'Listas Ley Transparencia'!$H$3:$M$17,2,0)),"",VLOOKUP(AG203,'Listas Ley Transparencia'!$H$3:$M$17,2,0))</f>
        <v>Información publica y de conocimiento general</v>
      </c>
      <c r="AJ203" s="243" t="str">
        <f>IF(ISERROR(VLOOKUP(AG203,'Listas Ley Transparencia'!$H$3:$M$17,3,0)),"",VLOOKUP(AG203,'Listas Ley Transparencia'!$H$3:$M$17,3,0))</f>
        <v>Información publica y de conocimiento general</v>
      </c>
      <c r="AK203" s="243" t="str">
        <f>IF(ISERROR(VLOOKUP(AG203,'Listas Ley Transparencia'!$H$3:$M$17,4,0)),"",VLOOKUP(AG203,'Listas Ley Transparencia'!$H$3:$M$17,4,0))</f>
        <v>Publica</v>
      </c>
      <c r="AL203" s="244" t="str">
        <f>IF(ISERROR(VLOOKUP(AG203,'Listas Ley Transparencia'!$H$3:$M$17,6,0)),"",VLOOKUP(AG203,'Listas Ley Transparencia'!$H$3:$M$17,6,0))</f>
        <v>No Aplica</v>
      </c>
      <c r="AM203" s="238" t="s">
        <v>235</v>
      </c>
      <c r="AN203" s="239">
        <v>45954</v>
      </c>
      <c r="AO203" s="201" t="s">
        <v>264</v>
      </c>
      <c r="AP203" s="201" t="s">
        <v>419</v>
      </c>
      <c r="AQ203" s="245" t="s">
        <v>583</v>
      </c>
    </row>
    <row r="204" spans="1:43" ht="40" customHeight="1">
      <c r="A204" s="67">
        <v>197</v>
      </c>
      <c r="B204" s="148" t="s">
        <v>574</v>
      </c>
      <c r="C204" s="62" t="s">
        <v>575</v>
      </c>
      <c r="D204" s="204" t="s">
        <v>610</v>
      </c>
      <c r="E204" s="204" t="s">
        <v>611</v>
      </c>
      <c r="F204" s="62" t="s">
        <v>90</v>
      </c>
      <c r="G204" s="137" t="s">
        <v>91</v>
      </c>
      <c r="H204" s="65" t="s">
        <v>461</v>
      </c>
      <c r="I204" s="65" t="s">
        <v>461</v>
      </c>
      <c r="J204" s="146" t="s">
        <v>113</v>
      </c>
      <c r="K204" s="61" t="s">
        <v>94</v>
      </c>
      <c r="L204" s="62" t="s">
        <v>143</v>
      </c>
      <c r="M204" s="63">
        <f>IFERROR(VLOOKUP(L204,'Listas Activos'!$B$24:$C$28,2,0),0)</f>
        <v>1</v>
      </c>
      <c r="N204" s="62" t="s">
        <v>115</v>
      </c>
      <c r="O204" s="63">
        <f>IFERROR(VLOOKUP(N204,'Listas Activos'!$B$31:$C$35,2,0),0)</f>
        <v>3</v>
      </c>
      <c r="P204" s="62" t="s">
        <v>96</v>
      </c>
      <c r="Q204" s="63">
        <f>IFERROR(VLOOKUP(P204,'Listas Activos'!$B$38:$C$42,2,0),0)</f>
        <v>5</v>
      </c>
      <c r="R204" s="63">
        <f t="shared" si="17"/>
        <v>3</v>
      </c>
      <c r="S204" s="93" t="str">
        <f>IFERROR(VLOOKUP(R204,'Listas Activos'!$B$4:$C$7,2,0),"-")</f>
        <v>Medio</v>
      </c>
      <c r="T204" s="66"/>
      <c r="U204" s="219" t="s">
        <v>116</v>
      </c>
      <c r="V204" s="137"/>
      <c r="W204" s="137"/>
      <c r="X204" s="137"/>
      <c r="Y204" s="137"/>
      <c r="Z204" s="64" t="s">
        <v>205</v>
      </c>
      <c r="AA204" s="137" t="s">
        <v>99</v>
      </c>
      <c r="AB204" s="137" t="s">
        <v>262</v>
      </c>
      <c r="AC204" s="137" t="s">
        <v>296</v>
      </c>
      <c r="AD204" s="138">
        <v>42370</v>
      </c>
      <c r="AE204" s="137" t="s">
        <v>461</v>
      </c>
      <c r="AF204" s="124"/>
      <c r="AG204" s="137" t="s">
        <v>234</v>
      </c>
      <c r="AH204" s="139" t="s">
        <v>578</v>
      </c>
      <c r="AI204" s="94" t="str">
        <f>IF(ISERROR(VLOOKUP(AG204,'Listas Ley Transparencia'!$H$3:$M$17,2,0)),"",VLOOKUP(AG204,'Listas Ley Transparencia'!$H$3:$M$17,2,0))</f>
        <v>Información publica y de conocimiento general</v>
      </c>
      <c r="AJ204" s="243" t="str">
        <f>IF(ISERROR(VLOOKUP(AG204,'Listas Ley Transparencia'!$H$3:$M$17,3,0)),"",VLOOKUP(AG204,'Listas Ley Transparencia'!$H$3:$M$17,3,0))</f>
        <v>Información publica y de conocimiento general</v>
      </c>
      <c r="AK204" s="243" t="str">
        <f>IF(ISERROR(VLOOKUP(AG204,'Listas Ley Transparencia'!$H$3:$M$17,4,0)),"",VLOOKUP(AG204,'Listas Ley Transparencia'!$H$3:$M$17,4,0))</f>
        <v>Publica</v>
      </c>
      <c r="AL204" s="244" t="str">
        <f>IF(ISERROR(VLOOKUP(AG204,'Listas Ley Transparencia'!$H$3:$M$17,6,0)),"",VLOOKUP(AG204,'Listas Ley Transparencia'!$H$3:$M$17,6,0))</f>
        <v>No Aplica</v>
      </c>
      <c r="AM204" s="238" t="s">
        <v>235</v>
      </c>
      <c r="AN204" s="239">
        <v>45954</v>
      </c>
      <c r="AO204" s="201" t="s">
        <v>264</v>
      </c>
      <c r="AP204" s="201" t="s">
        <v>516</v>
      </c>
      <c r="AQ204" s="245" t="s">
        <v>612</v>
      </c>
    </row>
    <row r="205" spans="1:43" ht="40" customHeight="1">
      <c r="A205" s="67">
        <v>198</v>
      </c>
      <c r="B205" s="148" t="s">
        <v>574</v>
      </c>
      <c r="C205" s="62" t="s">
        <v>575</v>
      </c>
      <c r="D205" s="204" t="s">
        <v>613</v>
      </c>
      <c r="E205" s="204" t="s">
        <v>614</v>
      </c>
      <c r="F205" s="62" t="s">
        <v>90</v>
      </c>
      <c r="G205" s="137" t="s">
        <v>91</v>
      </c>
      <c r="H205" s="65" t="s">
        <v>461</v>
      </c>
      <c r="I205" s="65" t="s">
        <v>461</v>
      </c>
      <c r="J205" s="146" t="s">
        <v>113</v>
      </c>
      <c r="K205" s="61" t="s">
        <v>94</v>
      </c>
      <c r="L205" s="62" t="s">
        <v>143</v>
      </c>
      <c r="M205" s="63">
        <f>IFERROR(VLOOKUP(L205,'Listas Activos'!$B$24:$C$28,2,0),0)</f>
        <v>1</v>
      </c>
      <c r="N205" s="62" t="s">
        <v>115</v>
      </c>
      <c r="O205" s="63">
        <f>IFERROR(VLOOKUP(N205,'Listas Activos'!$B$31:$C$35,2,0),0)</f>
        <v>3</v>
      </c>
      <c r="P205" s="62" t="s">
        <v>96</v>
      </c>
      <c r="Q205" s="63">
        <f>IFERROR(VLOOKUP(P205,'Listas Activos'!$B$38:$C$42,2,0),0)</f>
        <v>5</v>
      </c>
      <c r="R205" s="63">
        <f t="shared" si="17"/>
        <v>3</v>
      </c>
      <c r="S205" s="93" t="str">
        <f>IFERROR(VLOOKUP(R205,'Listas Activos'!$B$4:$C$7,2,0),"-")</f>
        <v>Medio</v>
      </c>
      <c r="T205" s="66"/>
      <c r="U205" s="219" t="s">
        <v>116</v>
      </c>
      <c r="V205" s="137"/>
      <c r="W205" s="137"/>
      <c r="X205" s="137"/>
      <c r="Y205" s="137"/>
      <c r="Z205" s="64" t="s">
        <v>205</v>
      </c>
      <c r="AA205" s="137" t="s">
        <v>99</v>
      </c>
      <c r="AB205" s="137" t="s">
        <v>262</v>
      </c>
      <c r="AC205" s="137" t="s">
        <v>263</v>
      </c>
      <c r="AD205" s="138">
        <v>42370</v>
      </c>
      <c r="AE205" s="137" t="s">
        <v>461</v>
      </c>
      <c r="AF205" s="124"/>
      <c r="AG205" s="137" t="s">
        <v>234</v>
      </c>
      <c r="AH205" s="139" t="s">
        <v>578</v>
      </c>
      <c r="AI205" s="94" t="str">
        <f>IF(ISERROR(VLOOKUP(AG205,'Listas Ley Transparencia'!$H$3:$M$17,2,0)),"",VLOOKUP(AG205,'Listas Ley Transparencia'!$H$3:$M$17,2,0))</f>
        <v>Información publica y de conocimiento general</v>
      </c>
      <c r="AJ205" s="243" t="str">
        <f>IF(ISERROR(VLOOKUP(AG205,'Listas Ley Transparencia'!$H$3:$M$17,3,0)),"",VLOOKUP(AG205,'Listas Ley Transparencia'!$H$3:$M$17,3,0))</f>
        <v>Información publica y de conocimiento general</v>
      </c>
      <c r="AK205" s="243" t="str">
        <f>IF(ISERROR(VLOOKUP(AG205,'Listas Ley Transparencia'!$H$3:$M$17,4,0)),"",VLOOKUP(AG205,'Listas Ley Transparencia'!$H$3:$M$17,4,0))</f>
        <v>Publica</v>
      </c>
      <c r="AL205" s="244" t="str">
        <f>IF(ISERROR(VLOOKUP(AG205,'Listas Ley Transparencia'!$H$3:$M$17,6,0)),"",VLOOKUP(AG205,'Listas Ley Transparencia'!$H$3:$M$17,6,0))</f>
        <v>No Aplica</v>
      </c>
      <c r="AM205" s="238" t="s">
        <v>235</v>
      </c>
      <c r="AN205" s="239">
        <v>45954</v>
      </c>
      <c r="AO205" s="201" t="s">
        <v>264</v>
      </c>
      <c r="AP205" s="201" t="s">
        <v>267</v>
      </c>
      <c r="AQ205" s="245" t="s">
        <v>268</v>
      </c>
    </row>
    <row r="206" spans="1:43" ht="40" customHeight="1">
      <c r="A206" s="67">
        <v>199</v>
      </c>
      <c r="B206" s="148" t="s">
        <v>574</v>
      </c>
      <c r="C206" s="62" t="s">
        <v>575</v>
      </c>
      <c r="D206" s="204" t="s">
        <v>615</v>
      </c>
      <c r="E206" s="204" t="s">
        <v>616</v>
      </c>
      <c r="F206" s="62" t="s">
        <v>90</v>
      </c>
      <c r="G206" s="137" t="s">
        <v>91</v>
      </c>
      <c r="H206" s="65" t="s">
        <v>597</v>
      </c>
      <c r="I206" s="65" t="s">
        <v>461</v>
      </c>
      <c r="J206" s="146" t="s">
        <v>113</v>
      </c>
      <c r="K206" s="61" t="s">
        <v>94</v>
      </c>
      <c r="L206" s="62" t="s">
        <v>143</v>
      </c>
      <c r="M206" s="63">
        <f>IFERROR(VLOOKUP(L206,'Listas Activos'!$B$24:$C$28,2,0),0)</f>
        <v>1</v>
      </c>
      <c r="N206" s="62" t="s">
        <v>115</v>
      </c>
      <c r="O206" s="63">
        <f>IFERROR(VLOOKUP(N206,'Listas Activos'!$B$31:$C$35,2,0),0)</f>
        <v>3</v>
      </c>
      <c r="P206" s="62" t="s">
        <v>96</v>
      </c>
      <c r="Q206" s="63">
        <f>IFERROR(VLOOKUP(P206,'Listas Activos'!$B$38:$C$42,2,0),0)</f>
        <v>5</v>
      </c>
      <c r="R206" s="63">
        <f t="shared" si="17"/>
        <v>3</v>
      </c>
      <c r="S206" s="93" t="str">
        <f>IFERROR(VLOOKUP(R206,'Listas Activos'!$B$4:$C$7,2,0),"-")</f>
        <v>Medio</v>
      </c>
      <c r="T206" s="66"/>
      <c r="U206" s="219" t="s">
        <v>116</v>
      </c>
      <c r="V206" s="137"/>
      <c r="W206" s="137"/>
      <c r="X206" s="137"/>
      <c r="Y206" s="137"/>
      <c r="Z206" s="64" t="s">
        <v>205</v>
      </c>
      <c r="AA206" s="137" t="s">
        <v>99</v>
      </c>
      <c r="AB206" s="137" t="s">
        <v>262</v>
      </c>
      <c r="AC206" s="137" t="s">
        <v>296</v>
      </c>
      <c r="AD206" s="138">
        <v>42370</v>
      </c>
      <c r="AE206" s="137" t="s">
        <v>461</v>
      </c>
      <c r="AF206" s="124"/>
      <c r="AG206" s="137" t="s">
        <v>234</v>
      </c>
      <c r="AH206" s="139" t="s">
        <v>578</v>
      </c>
      <c r="AI206" s="94" t="str">
        <f>IF(ISERROR(VLOOKUP(AG206,'Listas Ley Transparencia'!$H$3:$M$17,2,0)),"",VLOOKUP(AG206,'Listas Ley Transparencia'!$H$3:$M$17,2,0))</f>
        <v>Información publica y de conocimiento general</v>
      </c>
      <c r="AJ206" s="243" t="str">
        <f>IF(ISERROR(VLOOKUP(AG206,'Listas Ley Transparencia'!$H$3:$M$17,3,0)),"",VLOOKUP(AG206,'Listas Ley Transparencia'!$H$3:$M$17,3,0))</f>
        <v>Información publica y de conocimiento general</v>
      </c>
      <c r="AK206" s="243" t="str">
        <f>IF(ISERROR(VLOOKUP(AG206,'Listas Ley Transparencia'!$H$3:$M$17,4,0)),"",VLOOKUP(AG206,'Listas Ley Transparencia'!$H$3:$M$17,4,0))</f>
        <v>Publica</v>
      </c>
      <c r="AL206" s="244" t="str">
        <f>IF(ISERROR(VLOOKUP(AG206,'Listas Ley Transparencia'!$H$3:$M$17,6,0)),"",VLOOKUP(AG206,'Listas Ley Transparencia'!$H$3:$M$17,6,0))</f>
        <v>No Aplica</v>
      </c>
      <c r="AM206" s="238" t="s">
        <v>235</v>
      </c>
      <c r="AN206" s="239">
        <v>45954</v>
      </c>
      <c r="AO206" s="201" t="s">
        <v>264</v>
      </c>
      <c r="AP206" s="201" t="s">
        <v>516</v>
      </c>
      <c r="AQ206" s="245" t="s">
        <v>612</v>
      </c>
    </row>
    <row r="207" spans="1:43" ht="40" customHeight="1">
      <c r="A207" s="67">
        <v>200</v>
      </c>
      <c r="B207" s="148" t="s">
        <v>574</v>
      </c>
      <c r="C207" s="62" t="s">
        <v>575</v>
      </c>
      <c r="D207" s="204" t="s">
        <v>617</v>
      </c>
      <c r="E207" s="204" t="s">
        <v>618</v>
      </c>
      <c r="F207" s="62" t="s">
        <v>90</v>
      </c>
      <c r="G207" s="137" t="s">
        <v>91</v>
      </c>
      <c r="H207" s="65" t="s">
        <v>597</v>
      </c>
      <c r="I207" s="65" t="s">
        <v>461</v>
      </c>
      <c r="J207" s="146" t="s">
        <v>113</v>
      </c>
      <c r="K207" s="61" t="s">
        <v>94</v>
      </c>
      <c r="L207" s="62" t="s">
        <v>143</v>
      </c>
      <c r="M207" s="63">
        <f>IFERROR(VLOOKUP(L207,'Listas Activos'!$B$24:$C$28,2,0),0)</f>
        <v>1</v>
      </c>
      <c r="N207" s="62" t="s">
        <v>115</v>
      </c>
      <c r="O207" s="63">
        <f>IFERROR(VLOOKUP(N207,'Listas Activos'!$B$31:$C$35,2,0),0)</f>
        <v>3</v>
      </c>
      <c r="P207" s="62" t="s">
        <v>96</v>
      </c>
      <c r="Q207" s="63">
        <f>IFERROR(VLOOKUP(P207,'Listas Activos'!$B$38:$C$42,2,0),0)</f>
        <v>5</v>
      </c>
      <c r="R207" s="63">
        <f t="shared" si="17"/>
        <v>3</v>
      </c>
      <c r="S207" s="93" t="str">
        <f>IFERROR(VLOOKUP(R207,'Listas Activos'!$B$4:$C$7,2,0),"-")</f>
        <v>Medio</v>
      </c>
      <c r="T207" s="66"/>
      <c r="U207" s="219" t="s">
        <v>116</v>
      </c>
      <c r="V207" s="137"/>
      <c r="W207" s="137"/>
      <c r="X207" s="137"/>
      <c r="Y207" s="137"/>
      <c r="Z207" s="64" t="s">
        <v>205</v>
      </c>
      <c r="AA207" s="137" t="s">
        <v>99</v>
      </c>
      <c r="AB207" s="137" t="s">
        <v>262</v>
      </c>
      <c r="AC207" s="137" t="s">
        <v>296</v>
      </c>
      <c r="AD207" s="138">
        <v>42370</v>
      </c>
      <c r="AE207" s="137" t="s">
        <v>461</v>
      </c>
      <c r="AF207" s="124"/>
      <c r="AG207" s="137" t="s">
        <v>234</v>
      </c>
      <c r="AH207" s="139" t="s">
        <v>578</v>
      </c>
      <c r="AI207" s="94" t="str">
        <f>IF(ISERROR(VLOOKUP(AG207,'Listas Ley Transparencia'!$H$3:$M$17,2,0)),"",VLOOKUP(AG207,'Listas Ley Transparencia'!$H$3:$M$17,2,0))</f>
        <v>Información publica y de conocimiento general</v>
      </c>
      <c r="AJ207" s="243" t="str">
        <f>IF(ISERROR(VLOOKUP(AG207,'Listas Ley Transparencia'!$H$3:$M$17,3,0)),"",VLOOKUP(AG207,'Listas Ley Transparencia'!$H$3:$M$17,3,0))</f>
        <v>Información publica y de conocimiento general</v>
      </c>
      <c r="AK207" s="243" t="str">
        <f>IF(ISERROR(VLOOKUP(AG207,'Listas Ley Transparencia'!$H$3:$M$17,4,0)),"",VLOOKUP(AG207,'Listas Ley Transparencia'!$H$3:$M$17,4,0))</f>
        <v>Publica</v>
      </c>
      <c r="AL207" s="244" t="str">
        <f>IF(ISERROR(VLOOKUP(AG207,'Listas Ley Transparencia'!$H$3:$M$17,6,0)),"",VLOOKUP(AG207,'Listas Ley Transparencia'!$H$3:$M$17,6,0))</f>
        <v>No Aplica</v>
      </c>
      <c r="AM207" s="238" t="s">
        <v>235</v>
      </c>
      <c r="AN207" s="239">
        <v>45954</v>
      </c>
      <c r="AO207" s="201" t="s">
        <v>264</v>
      </c>
      <c r="AP207" s="201" t="s">
        <v>516</v>
      </c>
      <c r="AQ207" s="245" t="s">
        <v>612</v>
      </c>
    </row>
    <row r="208" spans="1:43" ht="40" customHeight="1">
      <c r="A208" s="67">
        <v>201</v>
      </c>
      <c r="B208" s="148" t="s">
        <v>574</v>
      </c>
      <c r="C208" s="62" t="s">
        <v>575</v>
      </c>
      <c r="D208" s="204" t="s">
        <v>619</v>
      </c>
      <c r="E208" s="204" t="s">
        <v>620</v>
      </c>
      <c r="F208" s="62" t="s">
        <v>90</v>
      </c>
      <c r="G208" s="137" t="s">
        <v>91</v>
      </c>
      <c r="H208" s="65" t="s">
        <v>461</v>
      </c>
      <c r="I208" s="65" t="s">
        <v>461</v>
      </c>
      <c r="J208" s="146" t="s">
        <v>113</v>
      </c>
      <c r="K208" s="61" t="s">
        <v>94</v>
      </c>
      <c r="L208" s="62" t="s">
        <v>143</v>
      </c>
      <c r="M208" s="63">
        <f>IFERROR(VLOOKUP(L208,'Listas Activos'!$B$24:$C$28,2,0),0)</f>
        <v>1</v>
      </c>
      <c r="N208" s="62" t="s">
        <v>115</v>
      </c>
      <c r="O208" s="63">
        <f>IFERROR(VLOOKUP(N208,'Listas Activos'!$B$31:$C$35,2,0),0)</f>
        <v>3</v>
      </c>
      <c r="P208" s="62" t="s">
        <v>96</v>
      </c>
      <c r="Q208" s="63">
        <f>IFERROR(VLOOKUP(P208,'Listas Activos'!$B$38:$C$42,2,0),0)</f>
        <v>5</v>
      </c>
      <c r="R208" s="63">
        <f t="shared" si="17"/>
        <v>3</v>
      </c>
      <c r="S208" s="93" t="str">
        <f>IFERROR(VLOOKUP(R208,'Listas Activos'!$B$4:$C$7,2,0),"-")</f>
        <v>Medio</v>
      </c>
      <c r="T208" s="66"/>
      <c r="U208" s="219" t="s">
        <v>116</v>
      </c>
      <c r="V208" s="137"/>
      <c r="W208" s="137"/>
      <c r="X208" s="137"/>
      <c r="Y208" s="137"/>
      <c r="Z208" s="64" t="s">
        <v>205</v>
      </c>
      <c r="AA208" s="137" t="s">
        <v>99</v>
      </c>
      <c r="AB208" s="137" t="s">
        <v>262</v>
      </c>
      <c r="AC208" s="137" t="s">
        <v>296</v>
      </c>
      <c r="AD208" s="138">
        <v>42370</v>
      </c>
      <c r="AE208" s="137" t="s">
        <v>461</v>
      </c>
      <c r="AF208" s="124"/>
      <c r="AG208" s="137" t="s">
        <v>234</v>
      </c>
      <c r="AH208" s="139" t="s">
        <v>578</v>
      </c>
      <c r="AI208" s="94" t="str">
        <f>IF(ISERROR(VLOOKUP(AG208,'Listas Ley Transparencia'!$H$3:$M$17,2,0)),"",VLOOKUP(AG208,'Listas Ley Transparencia'!$H$3:$M$17,2,0))</f>
        <v>Información publica y de conocimiento general</v>
      </c>
      <c r="AJ208" s="243" t="str">
        <f>IF(ISERROR(VLOOKUP(AG208,'Listas Ley Transparencia'!$H$3:$M$17,3,0)),"",VLOOKUP(AG208,'Listas Ley Transparencia'!$H$3:$M$17,3,0))</f>
        <v>Información publica y de conocimiento general</v>
      </c>
      <c r="AK208" s="243" t="str">
        <f>IF(ISERROR(VLOOKUP(AG208,'Listas Ley Transparencia'!$H$3:$M$17,4,0)),"",VLOOKUP(AG208,'Listas Ley Transparencia'!$H$3:$M$17,4,0))</f>
        <v>Publica</v>
      </c>
      <c r="AL208" s="244" t="str">
        <f>IF(ISERROR(VLOOKUP(AG208,'Listas Ley Transparencia'!$H$3:$M$17,6,0)),"",VLOOKUP(AG208,'Listas Ley Transparencia'!$H$3:$M$17,6,0))</f>
        <v>No Aplica</v>
      </c>
      <c r="AM208" s="238" t="s">
        <v>235</v>
      </c>
      <c r="AN208" s="239">
        <v>45954</v>
      </c>
      <c r="AO208" s="201" t="s">
        <v>264</v>
      </c>
      <c r="AP208" s="201" t="s">
        <v>516</v>
      </c>
      <c r="AQ208" s="245" t="s">
        <v>612</v>
      </c>
    </row>
    <row r="209" spans="1:53" ht="40" customHeight="1">
      <c r="A209" s="67">
        <v>202</v>
      </c>
      <c r="B209" s="288" t="s">
        <v>574</v>
      </c>
      <c r="C209" s="289" t="s">
        <v>575</v>
      </c>
      <c r="D209" s="204" t="s">
        <v>621</v>
      </c>
      <c r="E209" s="204" t="s">
        <v>622</v>
      </c>
      <c r="F209" s="289" t="s">
        <v>137</v>
      </c>
      <c r="G209" s="256" t="s">
        <v>623</v>
      </c>
      <c r="H209" s="274" t="s">
        <v>112</v>
      </c>
      <c r="I209" s="274" t="s">
        <v>112</v>
      </c>
      <c r="J209" s="146" t="s">
        <v>113</v>
      </c>
      <c r="K209" s="61" t="s">
        <v>94</v>
      </c>
      <c r="L209" s="289" t="s">
        <v>143</v>
      </c>
      <c r="M209" s="424">
        <f>IFERROR(VLOOKUP(L209,'Listas Activos'!$B$24:$C$28,2,0),0)</f>
        <v>1</v>
      </c>
      <c r="N209" s="289" t="s">
        <v>126</v>
      </c>
      <c r="O209" s="424">
        <f>IFERROR(VLOOKUP(N209,'Listas Activos'!$B$31:$C$35,2,0),0)</f>
        <v>1</v>
      </c>
      <c r="P209" s="289" t="s">
        <v>126</v>
      </c>
      <c r="Q209" s="424">
        <f>IFERROR(VLOOKUP(P209,'Listas Activos'!$B$38:$C$42,2,0),0)</f>
        <v>1</v>
      </c>
      <c r="R209" s="424">
        <f t="shared" si="17"/>
        <v>1</v>
      </c>
      <c r="S209" s="425" t="str">
        <f>IFERROR(VLOOKUP(R209,'Listas Activos'!$B$4:$C$7,2,0),"-")</f>
        <v>Bajo</v>
      </c>
      <c r="T209" s="426"/>
      <c r="U209" s="427" t="s">
        <v>116</v>
      </c>
      <c r="V209" s="256"/>
      <c r="W209" s="256"/>
      <c r="X209" s="256"/>
      <c r="Y209" s="256"/>
      <c r="Z209" s="64" t="s">
        <v>205</v>
      </c>
      <c r="AA209" s="137" t="s">
        <v>624</v>
      </c>
      <c r="AB209" s="137" t="s">
        <v>506</v>
      </c>
      <c r="AC209" s="137" t="s">
        <v>263</v>
      </c>
      <c r="AD209" s="138">
        <v>44789</v>
      </c>
      <c r="AE209" s="137" t="s">
        <v>112</v>
      </c>
      <c r="AF209" s="124"/>
      <c r="AG209" s="137" t="s">
        <v>234</v>
      </c>
      <c r="AH209" s="139" t="s">
        <v>578</v>
      </c>
      <c r="AI209" s="429" t="str">
        <f>IF(ISERROR(VLOOKUP(AG209,'Listas Ley Transparencia'!$H$3:$M$17,2,0)),"",VLOOKUP(AG209,'Listas Ley Transparencia'!$H$3:$M$17,2,0))</f>
        <v>Información publica y de conocimiento general</v>
      </c>
      <c r="AJ209" s="430" t="str">
        <f>IF(ISERROR(VLOOKUP(AG209,'Listas Ley Transparencia'!$H$3:$M$17,3,0)),"",VLOOKUP(AG209,'Listas Ley Transparencia'!$H$3:$M$17,3,0))</f>
        <v>Información publica y de conocimiento general</v>
      </c>
      <c r="AK209" s="430" t="str">
        <f>IF(ISERROR(VLOOKUP(AG209,'Listas Ley Transparencia'!$H$3:$M$17,4,0)),"",VLOOKUP(AG209,'Listas Ley Transparencia'!$H$3:$M$17,4,0))</f>
        <v>Publica</v>
      </c>
      <c r="AL209" s="431" t="str">
        <f>IF(ISERROR(VLOOKUP(AG209,'Listas Ley Transparencia'!$H$3:$M$17,6,0)),"",VLOOKUP(AG209,'Listas Ley Transparencia'!$H$3:$M$17,6,0))</f>
        <v>No Aplica</v>
      </c>
      <c r="AM209" s="238" t="s">
        <v>235</v>
      </c>
      <c r="AN209" s="239">
        <v>45954</v>
      </c>
      <c r="AO209" s="201" t="s">
        <v>208</v>
      </c>
      <c r="AP209" s="201" t="s">
        <v>625</v>
      </c>
      <c r="AQ209" s="245" t="s">
        <v>626</v>
      </c>
    </row>
    <row r="210" spans="1:53" ht="40" customHeight="1">
      <c r="A210" s="67">
        <v>203</v>
      </c>
      <c r="B210" s="288" t="s">
        <v>574</v>
      </c>
      <c r="C210" s="289" t="s">
        <v>575</v>
      </c>
      <c r="D210" s="204" t="s">
        <v>627</v>
      </c>
      <c r="E210" s="204" t="s">
        <v>628</v>
      </c>
      <c r="F210" s="289" t="s">
        <v>90</v>
      </c>
      <c r="G210" s="256" t="s">
        <v>91</v>
      </c>
      <c r="H210" s="274" t="s">
        <v>461</v>
      </c>
      <c r="I210" s="274" t="s">
        <v>629</v>
      </c>
      <c r="J210" s="146" t="s">
        <v>113</v>
      </c>
      <c r="K210" s="61" t="s">
        <v>94</v>
      </c>
      <c r="L210" s="289" t="s">
        <v>143</v>
      </c>
      <c r="M210" s="424">
        <f>IFERROR(VLOOKUP(L210,'Listas Activos'!$B$24:$C$28,2,0),0)</f>
        <v>1</v>
      </c>
      <c r="N210" s="289" t="s">
        <v>126</v>
      </c>
      <c r="O210" s="424">
        <f>IFERROR(VLOOKUP(N210,'Listas Activos'!$B$31:$C$35,2,0),0)</f>
        <v>1</v>
      </c>
      <c r="P210" s="289" t="s">
        <v>126</v>
      </c>
      <c r="Q210" s="424">
        <f>IFERROR(VLOOKUP(P210,'Listas Activos'!$B$38:$C$42,2,0),0)</f>
        <v>1</v>
      </c>
      <c r="R210" s="424">
        <f t="shared" si="17"/>
        <v>1</v>
      </c>
      <c r="S210" s="425" t="str">
        <f>IFERROR(VLOOKUP(R210,'Listas Activos'!$B$4:$C$7,2,0),"-")</f>
        <v>Bajo</v>
      </c>
      <c r="T210" s="426"/>
      <c r="U210" s="427" t="s">
        <v>116</v>
      </c>
      <c r="V210" s="256"/>
      <c r="W210" s="256"/>
      <c r="X210" s="256"/>
      <c r="Y210" s="256"/>
      <c r="Z210" s="64" t="s">
        <v>205</v>
      </c>
      <c r="AA210" s="137" t="s">
        <v>624</v>
      </c>
      <c r="AB210" s="137" t="s">
        <v>506</v>
      </c>
      <c r="AC210" s="137" t="s">
        <v>263</v>
      </c>
      <c r="AD210" s="138">
        <v>40909</v>
      </c>
      <c r="AE210" s="137" t="s">
        <v>629</v>
      </c>
      <c r="AF210" s="124"/>
      <c r="AG210" s="137" t="s">
        <v>234</v>
      </c>
      <c r="AH210" s="139" t="s">
        <v>578</v>
      </c>
      <c r="AI210" s="429" t="str">
        <f>IF(ISERROR(VLOOKUP(AG210,'Listas Ley Transparencia'!$H$3:$M$17,2,0)),"",VLOOKUP(AG210,'Listas Ley Transparencia'!$H$3:$M$17,2,0))</f>
        <v>Información publica y de conocimiento general</v>
      </c>
      <c r="AJ210" s="430" t="str">
        <f>IF(ISERROR(VLOOKUP(AG210,'Listas Ley Transparencia'!$H$3:$M$17,3,0)),"",VLOOKUP(AG210,'Listas Ley Transparencia'!$H$3:$M$17,3,0))</f>
        <v>Información publica y de conocimiento general</v>
      </c>
      <c r="AK210" s="430" t="str">
        <f>IF(ISERROR(VLOOKUP(AG210,'Listas Ley Transparencia'!$H$3:$M$17,4,0)),"",VLOOKUP(AG210,'Listas Ley Transparencia'!$H$3:$M$17,4,0))</f>
        <v>Publica</v>
      </c>
      <c r="AL210" s="431" t="str">
        <f>IF(ISERROR(VLOOKUP(AG210,'Listas Ley Transparencia'!$H$3:$M$17,6,0)),"",VLOOKUP(AG210,'Listas Ley Transparencia'!$H$3:$M$17,6,0))</f>
        <v>No Aplica</v>
      </c>
      <c r="AM210" s="238" t="s">
        <v>235</v>
      </c>
      <c r="AN210" s="239">
        <v>45954</v>
      </c>
      <c r="AO210" s="201" t="s">
        <v>264</v>
      </c>
      <c r="AP210" s="201" t="s">
        <v>625</v>
      </c>
      <c r="AQ210" s="245" t="s">
        <v>626</v>
      </c>
    </row>
    <row r="211" spans="1:53" ht="40" customHeight="1">
      <c r="A211" s="67">
        <v>204</v>
      </c>
      <c r="B211" s="288" t="s">
        <v>574</v>
      </c>
      <c r="C211" s="289" t="s">
        <v>575</v>
      </c>
      <c r="D211" s="204" t="s">
        <v>630</v>
      </c>
      <c r="E211" s="204" t="s">
        <v>631</v>
      </c>
      <c r="F211" s="289" t="s">
        <v>90</v>
      </c>
      <c r="G211" s="256" t="s">
        <v>91</v>
      </c>
      <c r="H211" s="274" t="s">
        <v>461</v>
      </c>
      <c r="I211" s="274" t="s">
        <v>461</v>
      </c>
      <c r="J211" s="146" t="s">
        <v>113</v>
      </c>
      <c r="K211" s="61" t="s">
        <v>94</v>
      </c>
      <c r="L211" s="289" t="s">
        <v>143</v>
      </c>
      <c r="M211" s="424">
        <f>IFERROR(VLOOKUP(L211,'Listas Activos'!$B$24:$C$28,2,0),0)</f>
        <v>1</v>
      </c>
      <c r="N211" s="289" t="s">
        <v>126</v>
      </c>
      <c r="O211" s="424">
        <f>IFERROR(VLOOKUP(N211,'Listas Activos'!$B$31:$C$35,2,0),0)</f>
        <v>1</v>
      </c>
      <c r="P211" s="289" t="s">
        <v>126</v>
      </c>
      <c r="Q211" s="424">
        <f>IFERROR(VLOOKUP(P211,'Listas Activos'!$B$38:$C$42,2,0),0)</f>
        <v>1</v>
      </c>
      <c r="R211" s="424">
        <f t="shared" si="17"/>
        <v>1</v>
      </c>
      <c r="S211" s="425" t="str">
        <f>IFERROR(VLOOKUP(R211,'Listas Activos'!$B$4:$C$7,2,0),"-")</f>
        <v>Bajo</v>
      </c>
      <c r="T211" s="426"/>
      <c r="U211" s="427" t="s">
        <v>116</v>
      </c>
      <c r="V211" s="256"/>
      <c r="W211" s="256"/>
      <c r="X211" s="256"/>
      <c r="Y211" s="256"/>
      <c r="Z211" s="64" t="s">
        <v>205</v>
      </c>
      <c r="AA211" s="137" t="s">
        <v>624</v>
      </c>
      <c r="AB211" s="137" t="s">
        <v>506</v>
      </c>
      <c r="AC211" s="137" t="s">
        <v>263</v>
      </c>
      <c r="AD211" s="138">
        <v>40909</v>
      </c>
      <c r="AE211" s="137" t="s">
        <v>102</v>
      </c>
      <c r="AF211" s="124" t="s">
        <v>632</v>
      </c>
      <c r="AG211" s="137" t="s">
        <v>234</v>
      </c>
      <c r="AH211" s="139" t="s">
        <v>578</v>
      </c>
      <c r="AI211" s="429" t="str">
        <f>IF(ISERROR(VLOOKUP(AG211,'Listas Ley Transparencia'!$H$3:$M$17,2,0)),"",VLOOKUP(AG211,'Listas Ley Transparencia'!$H$3:$M$17,2,0))</f>
        <v>Información publica y de conocimiento general</v>
      </c>
      <c r="AJ211" s="430" t="str">
        <f>IF(ISERROR(VLOOKUP(AG211,'Listas Ley Transparencia'!$H$3:$M$17,3,0)),"",VLOOKUP(AG211,'Listas Ley Transparencia'!$H$3:$M$17,3,0))</f>
        <v>Información publica y de conocimiento general</v>
      </c>
      <c r="AK211" s="430" t="str">
        <f>IF(ISERROR(VLOOKUP(AG211,'Listas Ley Transparencia'!$H$3:$M$17,4,0)),"",VLOOKUP(AG211,'Listas Ley Transparencia'!$H$3:$M$17,4,0))</f>
        <v>Publica</v>
      </c>
      <c r="AL211" s="431" t="str">
        <f>IF(ISERROR(VLOOKUP(AG211,'Listas Ley Transparencia'!$H$3:$M$17,6,0)),"",VLOOKUP(AG211,'Listas Ley Transparencia'!$H$3:$M$17,6,0))</f>
        <v>No Aplica</v>
      </c>
      <c r="AM211" s="238" t="s">
        <v>235</v>
      </c>
      <c r="AN211" s="239">
        <v>45954</v>
      </c>
      <c r="AO211" s="201" t="s">
        <v>264</v>
      </c>
      <c r="AP211" s="201" t="s">
        <v>625</v>
      </c>
      <c r="AQ211" s="245" t="s">
        <v>626</v>
      </c>
    </row>
    <row r="212" spans="1:53" ht="40" customHeight="1">
      <c r="A212" s="67">
        <v>205</v>
      </c>
      <c r="B212" s="288" t="s">
        <v>574</v>
      </c>
      <c r="C212" s="289" t="s">
        <v>575</v>
      </c>
      <c r="D212" s="204" t="s">
        <v>633</v>
      </c>
      <c r="E212" s="204" t="s">
        <v>634</v>
      </c>
      <c r="F212" s="289" t="s">
        <v>137</v>
      </c>
      <c r="G212" s="256" t="s">
        <v>635</v>
      </c>
      <c r="H212" s="274" t="s">
        <v>112</v>
      </c>
      <c r="I212" s="274" t="s">
        <v>112</v>
      </c>
      <c r="J212" s="146" t="s">
        <v>113</v>
      </c>
      <c r="K212" s="61" t="s">
        <v>94</v>
      </c>
      <c r="L212" s="289" t="s">
        <v>143</v>
      </c>
      <c r="M212" s="424">
        <f>IFERROR(VLOOKUP(L212,'Listas Activos'!$B$24:$C$28,2,0),0)</f>
        <v>1</v>
      </c>
      <c r="N212" s="289" t="s">
        <v>126</v>
      </c>
      <c r="O212" s="424">
        <f>IFERROR(VLOOKUP(N212,'Listas Activos'!$B$31:$C$35,2,0),0)</f>
        <v>1</v>
      </c>
      <c r="P212" s="289" t="s">
        <v>126</v>
      </c>
      <c r="Q212" s="424">
        <f>IFERROR(VLOOKUP(P212,'Listas Activos'!$B$38:$C$42,2,0),0)</f>
        <v>1</v>
      </c>
      <c r="R212" s="424">
        <f t="shared" si="17"/>
        <v>1</v>
      </c>
      <c r="S212" s="425" t="str">
        <f>IFERROR(VLOOKUP(R212,'Listas Activos'!$B$4:$C$7,2,0),"-")</f>
        <v>Bajo</v>
      </c>
      <c r="T212" s="426"/>
      <c r="U212" s="427" t="s">
        <v>556</v>
      </c>
      <c r="V212" s="273"/>
      <c r="W212" s="273"/>
      <c r="X212" s="273"/>
      <c r="Y212" s="273"/>
      <c r="Z212" s="64" t="s">
        <v>205</v>
      </c>
      <c r="AA212" s="137" t="s">
        <v>624</v>
      </c>
      <c r="AB212" s="137" t="s">
        <v>506</v>
      </c>
      <c r="AC212" s="137" t="s">
        <v>263</v>
      </c>
      <c r="AD212" s="138"/>
      <c r="AE212" s="137" t="s">
        <v>102</v>
      </c>
      <c r="AF212" s="124" t="s">
        <v>636</v>
      </c>
      <c r="AG212" s="137" t="s">
        <v>234</v>
      </c>
      <c r="AH212" s="139" t="s">
        <v>578</v>
      </c>
      <c r="AI212" s="429" t="str">
        <f>IF(ISERROR(VLOOKUP(AG212,'Listas Ley Transparencia'!$H$3:$M$17,2,0)),"",VLOOKUP(AG212,'Listas Ley Transparencia'!$H$3:$M$17,2,0))</f>
        <v>Información publica y de conocimiento general</v>
      </c>
      <c r="AJ212" s="430" t="str">
        <f>IF(ISERROR(VLOOKUP(AG212,'Listas Ley Transparencia'!$H$3:$M$17,3,0)),"",VLOOKUP(AG212,'Listas Ley Transparencia'!$H$3:$M$17,3,0))</f>
        <v>Información publica y de conocimiento general</v>
      </c>
      <c r="AK212" s="430" t="str">
        <f>IF(ISERROR(VLOOKUP(AG212,'Listas Ley Transparencia'!$H$3:$M$17,4,0)),"",VLOOKUP(AG212,'Listas Ley Transparencia'!$H$3:$M$17,4,0))</f>
        <v>Publica</v>
      </c>
      <c r="AL212" s="431" t="str">
        <f>IF(ISERROR(VLOOKUP(AG212,'Listas Ley Transparencia'!$H$3:$M$17,6,0)),"",VLOOKUP(AG212,'Listas Ley Transparencia'!$H$3:$M$17,6,0))</f>
        <v>No Aplica</v>
      </c>
      <c r="AM212" s="238" t="s">
        <v>235</v>
      </c>
      <c r="AN212" s="239">
        <v>45954</v>
      </c>
      <c r="AO212" s="201" t="s">
        <v>264</v>
      </c>
      <c r="AP212" s="201" t="s">
        <v>625</v>
      </c>
      <c r="AQ212" s="245" t="s">
        <v>626</v>
      </c>
    </row>
    <row r="213" spans="1:53" ht="40" customHeight="1">
      <c r="A213" s="67">
        <v>206</v>
      </c>
      <c r="B213" s="288" t="s">
        <v>574</v>
      </c>
      <c r="C213" s="289" t="s">
        <v>575</v>
      </c>
      <c r="D213" s="204" t="s">
        <v>637</v>
      </c>
      <c r="E213" s="204" t="s">
        <v>638</v>
      </c>
      <c r="F213" s="289" t="s">
        <v>90</v>
      </c>
      <c r="G213" s="256" t="s">
        <v>91</v>
      </c>
      <c r="H213" s="274" t="s">
        <v>505</v>
      </c>
      <c r="I213" s="274" t="s">
        <v>505</v>
      </c>
      <c r="J213" s="146" t="s">
        <v>113</v>
      </c>
      <c r="K213" s="61" t="s">
        <v>94</v>
      </c>
      <c r="L213" s="291" t="s">
        <v>125</v>
      </c>
      <c r="M213" s="424">
        <f>IFERROR(VLOOKUP(L213,'Listas Activos'!$B$24:$C$28,2,0),0)</f>
        <v>3</v>
      </c>
      <c r="N213" s="289" t="s">
        <v>115</v>
      </c>
      <c r="O213" s="424">
        <f>IFERROR(VLOOKUP(N213,'Listas Activos'!$B$31:$C$35,2,0),0)</f>
        <v>3</v>
      </c>
      <c r="P213" s="289" t="s">
        <v>115</v>
      </c>
      <c r="Q213" s="424">
        <f>IFERROR(VLOOKUP(P213,'Listas Activos'!$B$38:$C$42,2,0),0)</f>
        <v>3</v>
      </c>
      <c r="R213" s="424">
        <f t="shared" si="17"/>
        <v>3</v>
      </c>
      <c r="S213" s="425" t="str">
        <f>IFERROR(VLOOKUP(R213,'Listas Activos'!$B$4:$C$7,2,0),"-")</f>
        <v>Medio</v>
      </c>
      <c r="T213" s="426"/>
      <c r="U213" s="427" t="s">
        <v>116</v>
      </c>
      <c r="V213" s="428"/>
      <c r="W213" s="428"/>
      <c r="X213" s="428"/>
      <c r="Y213" s="428"/>
      <c r="Z213" s="64" t="s">
        <v>205</v>
      </c>
      <c r="AA213" s="137" t="s">
        <v>415</v>
      </c>
      <c r="AB213" s="137" t="s">
        <v>506</v>
      </c>
      <c r="AC213" s="137" t="s">
        <v>263</v>
      </c>
      <c r="AD213" s="138">
        <v>40909</v>
      </c>
      <c r="AE213" s="137" t="s">
        <v>505</v>
      </c>
      <c r="AF213" s="124"/>
      <c r="AG213" s="137" t="s">
        <v>234</v>
      </c>
      <c r="AH213" s="139" t="s">
        <v>578</v>
      </c>
      <c r="AI213" s="429" t="str">
        <f>IF(ISERROR(VLOOKUP(AG213,'Listas Ley Transparencia'!$H$3:$M$17,2,0)),"",VLOOKUP(AG213,'Listas Ley Transparencia'!$H$3:$M$17,2,0))</f>
        <v>Información publica y de conocimiento general</v>
      </c>
      <c r="AJ213" s="430" t="str">
        <f>IF(ISERROR(VLOOKUP(AG213,'Listas Ley Transparencia'!$H$3:$M$17,3,0)),"",VLOOKUP(AG213,'Listas Ley Transparencia'!$H$3:$M$17,3,0))</f>
        <v>Información publica y de conocimiento general</v>
      </c>
      <c r="AK213" s="430" t="str">
        <f>IF(ISERROR(VLOOKUP(AG213,'Listas Ley Transparencia'!$H$3:$M$17,4,0)),"",VLOOKUP(AG213,'Listas Ley Transparencia'!$H$3:$M$17,4,0))</f>
        <v>Publica</v>
      </c>
      <c r="AL213" s="431" t="str">
        <f>IF(ISERROR(VLOOKUP(AG213,'Listas Ley Transparencia'!$H$3:$M$17,6,0)),"",VLOOKUP(AG213,'Listas Ley Transparencia'!$H$3:$M$17,6,0))</f>
        <v>No Aplica</v>
      </c>
      <c r="AM213" s="238" t="s">
        <v>235</v>
      </c>
      <c r="AN213" s="239">
        <v>45954</v>
      </c>
      <c r="AO213" s="201" t="s">
        <v>264</v>
      </c>
      <c r="AP213" s="201" t="s">
        <v>419</v>
      </c>
      <c r="AQ213" s="245" t="s">
        <v>639</v>
      </c>
    </row>
    <row r="214" spans="1:53" ht="40" customHeight="1">
      <c r="A214" s="67">
        <v>207</v>
      </c>
      <c r="B214" s="288" t="s">
        <v>574</v>
      </c>
      <c r="C214" s="289" t="s">
        <v>575</v>
      </c>
      <c r="D214" s="204" t="s">
        <v>640</v>
      </c>
      <c r="E214" s="204" t="s">
        <v>641</v>
      </c>
      <c r="F214" s="289" t="s">
        <v>90</v>
      </c>
      <c r="G214" s="256" t="s">
        <v>91</v>
      </c>
      <c r="H214" s="274" t="s">
        <v>597</v>
      </c>
      <c r="I214" s="274" t="s">
        <v>608</v>
      </c>
      <c r="J214" s="146" t="s">
        <v>113</v>
      </c>
      <c r="K214" s="61" t="s">
        <v>94</v>
      </c>
      <c r="L214" s="289" t="s">
        <v>143</v>
      </c>
      <c r="M214" s="424">
        <f>IFERROR(VLOOKUP(L214,'Listas Activos'!$B$24:$C$28,2,0),0)</f>
        <v>1</v>
      </c>
      <c r="N214" s="289" t="s">
        <v>115</v>
      </c>
      <c r="O214" s="424">
        <f>IFERROR(VLOOKUP(N214,'Listas Activos'!$B$31:$C$35,2,0),0)</f>
        <v>3</v>
      </c>
      <c r="P214" s="289" t="s">
        <v>96</v>
      </c>
      <c r="Q214" s="424">
        <f>IFERROR(VLOOKUP(P214,'Listas Activos'!$B$38:$C$42,2,0),0)</f>
        <v>5</v>
      </c>
      <c r="R214" s="424">
        <f t="shared" ref="R214:R226" si="19">IF(AND(M214&gt;0,O214&gt;0,Q214&gt;0,U214="Si"),5,IF(OR(M214=0,O214=0,Q214=0),0,IF(AND(M214=1,O214=1,Q214=1),1,(IF(OR(AND(M214=5,O214=5),AND(O214=5,Q214=5),AND(M214=5,Q214=5),AND(M214=5,O214=5,Q214=5)),5,3)))))</f>
        <v>3</v>
      </c>
      <c r="S214" s="425" t="str">
        <f>IFERROR(VLOOKUP(R214,'Listas Activos'!$B$4:$C$7,2,0),"-")</f>
        <v>Medio</v>
      </c>
      <c r="T214" s="426"/>
      <c r="U214" s="427" t="s">
        <v>116</v>
      </c>
      <c r="V214" s="256"/>
      <c r="W214" s="256"/>
      <c r="X214" s="256"/>
      <c r="Y214" s="256"/>
      <c r="Z214" s="64" t="s">
        <v>205</v>
      </c>
      <c r="AA214" s="137" t="s">
        <v>99</v>
      </c>
      <c r="AB214" s="137" t="s">
        <v>262</v>
      </c>
      <c r="AC214" s="137" t="s">
        <v>296</v>
      </c>
      <c r="AD214" s="138">
        <v>41297</v>
      </c>
      <c r="AE214" s="137" t="s">
        <v>608</v>
      </c>
      <c r="AF214" s="124"/>
      <c r="AG214" s="137" t="s">
        <v>234</v>
      </c>
      <c r="AH214" s="139" t="s">
        <v>578</v>
      </c>
      <c r="AI214" s="429" t="str">
        <f>IF(ISERROR(VLOOKUP(AG214,'Listas Ley Transparencia'!$H$3:$M$17,2,0)),"",VLOOKUP(AG214,'Listas Ley Transparencia'!$H$3:$M$17,2,0))</f>
        <v>Información publica y de conocimiento general</v>
      </c>
      <c r="AJ214" s="430" t="str">
        <f>IF(ISERROR(VLOOKUP(AG214,'Listas Ley Transparencia'!$H$3:$M$17,3,0)),"",VLOOKUP(AG214,'Listas Ley Transparencia'!$H$3:$M$17,3,0))</f>
        <v>Información publica y de conocimiento general</v>
      </c>
      <c r="AK214" s="430" t="str">
        <f>IF(ISERROR(VLOOKUP(AG214,'Listas Ley Transparencia'!$H$3:$M$17,4,0)),"",VLOOKUP(AG214,'Listas Ley Transparencia'!$H$3:$M$17,4,0))</f>
        <v>Publica</v>
      </c>
      <c r="AL214" s="431" t="str">
        <f>IF(ISERROR(VLOOKUP(AG214,'Listas Ley Transparencia'!$H$3:$M$17,6,0)),"",VLOOKUP(AG214,'Listas Ley Transparencia'!$H$3:$M$17,6,0))</f>
        <v>No Aplica</v>
      </c>
      <c r="AM214" s="238" t="s">
        <v>235</v>
      </c>
      <c r="AN214" s="239">
        <v>45954</v>
      </c>
      <c r="AO214" s="201" t="s">
        <v>264</v>
      </c>
      <c r="AP214" s="201" t="s">
        <v>516</v>
      </c>
      <c r="AQ214" s="245" t="s">
        <v>642</v>
      </c>
    </row>
    <row r="215" spans="1:53" ht="40" customHeight="1">
      <c r="A215" s="67">
        <v>208</v>
      </c>
      <c r="B215" s="288" t="s">
        <v>574</v>
      </c>
      <c r="C215" s="289" t="s">
        <v>575</v>
      </c>
      <c r="D215" s="204" t="s">
        <v>643</v>
      </c>
      <c r="E215" s="204" t="s">
        <v>644</v>
      </c>
      <c r="F215" s="289" t="s">
        <v>90</v>
      </c>
      <c r="G215" s="256" t="s">
        <v>91</v>
      </c>
      <c r="H215" s="274" t="s">
        <v>505</v>
      </c>
      <c r="I215" s="274" t="s">
        <v>505</v>
      </c>
      <c r="J215" s="146" t="s">
        <v>113</v>
      </c>
      <c r="K215" s="61" t="s">
        <v>94</v>
      </c>
      <c r="L215" s="289" t="s">
        <v>143</v>
      </c>
      <c r="M215" s="424">
        <f>IFERROR(VLOOKUP(L215,'Listas Activos'!$B$24:$C$28,2,0),0)</f>
        <v>1</v>
      </c>
      <c r="N215" s="289" t="s">
        <v>115</v>
      </c>
      <c r="O215" s="424">
        <f>IFERROR(VLOOKUP(N215,'Listas Activos'!$B$31:$C$35,2,0),0)</f>
        <v>3</v>
      </c>
      <c r="P215" s="289" t="s">
        <v>96</v>
      </c>
      <c r="Q215" s="424">
        <f>IFERROR(VLOOKUP(P215,'Listas Activos'!$B$38:$C$42,2,0),0)</f>
        <v>5</v>
      </c>
      <c r="R215" s="424">
        <f t="shared" si="19"/>
        <v>3</v>
      </c>
      <c r="S215" s="425" t="str">
        <f>IFERROR(VLOOKUP(R215,'Listas Activos'!$B$4:$C$7,2,0),"-")</f>
        <v>Medio</v>
      </c>
      <c r="T215" s="426"/>
      <c r="U215" s="427" t="s">
        <v>116</v>
      </c>
      <c r="V215" s="256"/>
      <c r="W215" s="256"/>
      <c r="X215" s="256"/>
      <c r="Y215" s="256"/>
      <c r="Z215" s="64" t="s">
        <v>205</v>
      </c>
      <c r="AA215" s="137" t="s">
        <v>415</v>
      </c>
      <c r="AB215" s="137" t="s">
        <v>262</v>
      </c>
      <c r="AC215" s="137" t="s">
        <v>296</v>
      </c>
      <c r="AD215" s="138">
        <v>42370</v>
      </c>
      <c r="AE215" s="137" t="s">
        <v>461</v>
      </c>
      <c r="AF215" s="124"/>
      <c r="AG215" s="137" t="s">
        <v>234</v>
      </c>
      <c r="AH215" s="139" t="s">
        <v>578</v>
      </c>
      <c r="AI215" s="429" t="str">
        <f>IF(ISERROR(VLOOKUP(AG215,'Listas Ley Transparencia'!$H$3:$M$17,2,0)),"",VLOOKUP(AG215,'Listas Ley Transparencia'!$H$3:$M$17,2,0))</f>
        <v>Información publica y de conocimiento general</v>
      </c>
      <c r="AJ215" s="430" t="str">
        <f>IF(ISERROR(VLOOKUP(AG215,'Listas Ley Transparencia'!$H$3:$M$17,3,0)),"",VLOOKUP(AG215,'Listas Ley Transparencia'!$H$3:$M$17,3,0))</f>
        <v>Información publica y de conocimiento general</v>
      </c>
      <c r="AK215" s="430" t="str">
        <f>IF(ISERROR(VLOOKUP(AG215,'Listas Ley Transparencia'!$H$3:$M$17,4,0)),"",VLOOKUP(AG215,'Listas Ley Transparencia'!$H$3:$M$17,4,0))</f>
        <v>Publica</v>
      </c>
      <c r="AL215" s="431" t="str">
        <f>IF(ISERROR(VLOOKUP(AG215,'Listas Ley Transparencia'!$H$3:$M$17,6,0)),"",VLOOKUP(AG215,'Listas Ley Transparencia'!$H$3:$M$17,6,0))</f>
        <v>No Aplica</v>
      </c>
      <c r="AM215" s="238" t="s">
        <v>235</v>
      </c>
      <c r="AN215" s="239">
        <v>45954</v>
      </c>
      <c r="AO215" s="201" t="s">
        <v>264</v>
      </c>
      <c r="AP215" s="201" t="s">
        <v>108</v>
      </c>
      <c r="AQ215" s="245" t="s">
        <v>645</v>
      </c>
    </row>
    <row r="216" spans="1:53" ht="40" customHeight="1">
      <c r="A216" s="67">
        <v>209</v>
      </c>
      <c r="B216" s="288" t="s">
        <v>574</v>
      </c>
      <c r="C216" s="289" t="s">
        <v>575</v>
      </c>
      <c r="D216" s="204" t="s">
        <v>646</v>
      </c>
      <c r="E216" s="204" t="s">
        <v>647</v>
      </c>
      <c r="F216" s="289" t="s">
        <v>90</v>
      </c>
      <c r="G216" s="256" t="s">
        <v>91</v>
      </c>
      <c r="H216" s="274" t="s">
        <v>461</v>
      </c>
      <c r="I216" s="274" t="s">
        <v>461</v>
      </c>
      <c r="J216" s="146" t="s">
        <v>113</v>
      </c>
      <c r="K216" s="61" t="s">
        <v>94</v>
      </c>
      <c r="L216" s="289" t="s">
        <v>143</v>
      </c>
      <c r="M216" s="424">
        <f>IFERROR(VLOOKUP(L216,'Listas Activos'!$B$24:$C$28,2,0),0)</f>
        <v>1</v>
      </c>
      <c r="N216" s="289" t="s">
        <v>115</v>
      </c>
      <c r="O216" s="424">
        <f>IFERROR(VLOOKUP(N216,'Listas Activos'!$B$31:$C$35,2,0),0)</f>
        <v>3</v>
      </c>
      <c r="P216" s="289" t="s">
        <v>115</v>
      </c>
      <c r="Q216" s="424">
        <f>IFERROR(VLOOKUP(P216,'Listas Activos'!$B$38:$C$42,2,0),0)</f>
        <v>3</v>
      </c>
      <c r="R216" s="424">
        <f t="shared" si="19"/>
        <v>3</v>
      </c>
      <c r="S216" s="425" t="str">
        <f>IFERROR(VLOOKUP(R216,'Listas Activos'!$B$4:$C$7,2,0),"-")</f>
        <v>Medio</v>
      </c>
      <c r="T216" s="426"/>
      <c r="U216" s="427" t="s">
        <v>116</v>
      </c>
      <c r="V216" s="256"/>
      <c r="W216" s="256"/>
      <c r="X216" s="256"/>
      <c r="Y216" s="256"/>
      <c r="Z216" s="64" t="s">
        <v>205</v>
      </c>
      <c r="AA216" s="137" t="s">
        <v>99</v>
      </c>
      <c r="AB216" s="137" t="s">
        <v>262</v>
      </c>
      <c r="AC216" s="137" t="s">
        <v>263</v>
      </c>
      <c r="AD216" s="138">
        <v>42370</v>
      </c>
      <c r="AE216" s="137" t="s">
        <v>461</v>
      </c>
      <c r="AF216" s="124"/>
      <c r="AG216" s="137" t="s">
        <v>234</v>
      </c>
      <c r="AH216" s="139" t="s">
        <v>578</v>
      </c>
      <c r="AI216" s="429" t="str">
        <f>IF(ISERROR(VLOOKUP(AG216,'Listas Ley Transparencia'!$H$3:$M$17,2,0)),"",VLOOKUP(AG216,'Listas Ley Transparencia'!$H$3:$M$17,2,0))</f>
        <v>Información publica y de conocimiento general</v>
      </c>
      <c r="AJ216" s="430" t="str">
        <f>IF(ISERROR(VLOOKUP(AG216,'Listas Ley Transparencia'!$H$3:$M$17,3,0)),"",VLOOKUP(AG216,'Listas Ley Transparencia'!$H$3:$M$17,3,0))</f>
        <v>Información publica y de conocimiento general</v>
      </c>
      <c r="AK216" s="430" t="str">
        <f>IF(ISERROR(VLOOKUP(AG216,'Listas Ley Transparencia'!$H$3:$M$17,4,0)),"",VLOOKUP(AG216,'Listas Ley Transparencia'!$H$3:$M$17,4,0))</f>
        <v>Publica</v>
      </c>
      <c r="AL216" s="431" t="str">
        <f>IF(ISERROR(VLOOKUP(AG216,'Listas Ley Transparencia'!$H$3:$M$17,6,0)),"",VLOOKUP(AG216,'Listas Ley Transparencia'!$H$3:$M$17,6,0))</f>
        <v>No Aplica</v>
      </c>
      <c r="AM216" s="238" t="s">
        <v>235</v>
      </c>
      <c r="AN216" s="239">
        <v>45954</v>
      </c>
      <c r="AO216" s="201" t="s">
        <v>264</v>
      </c>
      <c r="AP216" s="201" t="s">
        <v>267</v>
      </c>
      <c r="AQ216" s="245" t="s">
        <v>268</v>
      </c>
    </row>
    <row r="217" spans="1:53" ht="40" customHeight="1">
      <c r="A217" s="67">
        <v>210</v>
      </c>
      <c r="B217" s="148" t="s">
        <v>574</v>
      </c>
      <c r="C217" s="62" t="s">
        <v>575</v>
      </c>
      <c r="D217" s="204" t="s">
        <v>648</v>
      </c>
      <c r="E217" s="204" t="s">
        <v>649</v>
      </c>
      <c r="F217" s="62" t="s">
        <v>90</v>
      </c>
      <c r="G217" s="137" t="s">
        <v>91</v>
      </c>
      <c r="H217" s="65" t="s">
        <v>112</v>
      </c>
      <c r="I217" s="65" t="s">
        <v>306</v>
      </c>
      <c r="J217" s="146" t="s">
        <v>113</v>
      </c>
      <c r="K217" s="61" t="s">
        <v>94</v>
      </c>
      <c r="L217" s="62" t="s">
        <v>125</v>
      </c>
      <c r="M217" s="63">
        <f>IFERROR(VLOOKUP(L217,'Listas Activos'!$B$24:$C$28,2,0),0)</f>
        <v>3</v>
      </c>
      <c r="N217" s="62" t="s">
        <v>126</v>
      </c>
      <c r="O217" s="63">
        <f>IFERROR(VLOOKUP(N217,'Listas Activos'!$B$31:$C$35,2,0),0)</f>
        <v>1</v>
      </c>
      <c r="P217" s="62" t="s">
        <v>115</v>
      </c>
      <c r="Q217" s="63">
        <f>IFERROR(VLOOKUP(P217,'Listas Activos'!$B$38:$C$42,2,0),0)</f>
        <v>3</v>
      </c>
      <c r="R217" s="63">
        <f t="shared" si="19"/>
        <v>3</v>
      </c>
      <c r="S217" s="93" t="str">
        <f>IFERROR(VLOOKUP(R217,'Listas Activos'!$B$4:$C$7,2,0),"-")</f>
        <v>Medio</v>
      </c>
      <c r="T217" s="66"/>
      <c r="U217" s="219" t="s">
        <v>116</v>
      </c>
      <c r="V217" s="137"/>
      <c r="W217" s="137"/>
      <c r="X217" s="137"/>
      <c r="Y217" s="137"/>
      <c r="Z217" s="64" t="s">
        <v>205</v>
      </c>
      <c r="AA217" s="137" t="s">
        <v>415</v>
      </c>
      <c r="AB217" s="137" t="s">
        <v>506</v>
      </c>
      <c r="AC217" s="137" t="s">
        <v>263</v>
      </c>
      <c r="AD217" s="138">
        <v>43665</v>
      </c>
      <c r="AE217" s="137" t="s">
        <v>306</v>
      </c>
      <c r="AF217" s="124"/>
      <c r="AG217" s="137" t="s">
        <v>234</v>
      </c>
      <c r="AH217" s="139" t="s">
        <v>578</v>
      </c>
      <c r="AI217" s="94" t="str">
        <f>IF(ISERROR(VLOOKUP(AG217,'Listas Ley Transparencia'!$H$3:$M$17,2,0)),"",VLOOKUP(AG217,'Listas Ley Transparencia'!$H$3:$M$17,2,0))</f>
        <v>Información publica y de conocimiento general</v>
      </c>
      <c r="AJ217" s="243" t="str">
        <f>IF(ISERROR(VLOOKUP(AG217,'Listas Ley Transparencia'!$H$3:$M$17,3,0)),"",VLOOKUP(AG217,'Listas Ley Transparencia'!$H$3:$M$17,3,0))</f>
        <v>Información publica y de conocimiento general</v>
      </c>
      <c r="AK217" s="243" t="str">
        <f>IF(ISERROR(VLOOKUP(AG217,'Listas Ley Transparencia'!$H$3:$M$17,4,0)),"",VLOOKUP(AG217,'Listas Ley Transparencia'!$H$3:$M$17,4,0))</f>
        <v>Publica</v>
      </c>
      <c r="AL217" s="244" t="str">
        <f>IF(ISERROR(VLOOKUP(AG217,'Listas Ley Transparencia'!$H$3:$M$17,6,0)),"",VLOOKUP(AG217,'Listas Ley Transparencia'!$H$3:$M$17,6,0))</f>
        <v>No Aplica</v>
      </c>
      <c r="AM217" s="238" t="s">
        <v>235</v>
      </c>
      <c r="AN217" s="239">
        <v>45954</v>
      </c>
      <c r="AO217" s="201" t="s">
        <v>264</v>
      </c>
      <c r="AP217" s="201" t="s">
        <v>419</v>
      </c>
      <c r="AQ217" s="245" t="s">
        <v>639</v>
      </c>
    </row>
    <row r="218" spans="1:53" ht="40" customHeight="1">
      <c r="A218" s="67">
        <v>211</v>
      </c>
      <c r="B218" s="148" t="s">
        <v>574</v>
      </c>
      <c r="C218" s="62" t="s">
        <v>575</v>
      </c>
      <c r="D218" s="204" t="s">
        <v>650</v>
      </c>
      <c r="E218" s="204" t="s">
        <v>651</v>
      </c>
      <c r="F218" s="62" t="s">
        <v>90</v>
      </c>
      <c r="G218" s="137" t="s">
        <v>91</v>
      </c>
      <c r="H218" s="65" t="s">
        <v>431</v>
      </c>
      <c r="I218" s="65" t="s">
        <v>505</v>
      </c>
      <c r="J218" s="146" t="s">
        <v>113</v>
      </c>
      <c r="K218" s="61" t="s">
        <v>94</v>
      </c>
      <c r="L218" s="218" t="s">
        <v>125</v>
      </c>
      <c r="M218" s="63">
        <f>IFERROR(VLOOKUP(L218,'Listas Activos'!$B$24:$C$28,2,0),0)</f>
        <v>3</v>
      </c>
      <c r="N218" s="62" t="s">
        <v>115</v>
      </c>
      <c r="O218" s="63">
        <f>IFERROR(VLOOKUP(N218,'Listas Activos'!$B$31:$C$35,2,0),0)</f>
        <v>3</v>
      </c>
      <c r="P218" s="62" t="s">
        <v>115</v>
      </c>
      <c r="Q218" s="63">
        <f>IFERROR(VLOOKUP(P218,'Listas Activos'!$B$38:$C$42,2,0),0)</f>
        <v>3</v>
      </c>
      <c r="R218" s="63">
        <f t="shared" si="19"/>
        <v>3</v>
      </c>
      <c r="S218" s="93" t="str">
        <f>IFERROR(VLOOKUP(R218,'Listas Activos'!$B$4:$C$7,2,0),"-")</f>
        <v>Medio</v>
      </c>
      <c r="T218" s="66"/>
      <c r="U218" s="219" t="s">
        <v>116</v>
      </c>
      <c r="V218" s="136"/>
      <c r="W218" s="136"/>
      <c r="X218" s="136"/>
      <c r="Y218" s="136"/>
      <c r="Z218" s="64" t="s">
        <v>205</v>
      </c>
      <c r="AA218" s="137" t="s">
        <v>415</v>
      </c>
      <c r="AB218" s="137" t="s">
        <v>506</v>
      </c>
      <c r="AC218" s="137" t="s">
        <v>263</v>
      </c>
      <c r="AD218" s="138">
        <v>40909</v>
      </c>
      <c r="AE218" s="137" t="s">
        <v>505</v>
      </c>
      <c r="AF218" s="124"/>
      <c r="AG218" s="137" t="s">
        <v>234</v>
      </c>
      <c r="AH218" s="139" t="s">
        <v>578</v>
      </c>
      <c r="AI218" s="94" t="str">
        <f>IF(ISERROR(VLOOKUP(AG218,'Listas Ley Transparencia'!$H$3:$M$17,2,0)),"",VLOOKUP(AG218,'Listas Ley Transparencia'!$H$3:$M$17,2,0))</f>
        <v>Información publica y de conocimiento general</v>
      </c>
      <c r="AJ218" s="243" t="str">
        <f>IF(ISERROR(VLOOKUP(AG218,'Listas Ley Transparencia'!$H$3:$M$17,3,0)),"",VLOOKUP(AG218,'Listas Ley Transparencia'!$H$3:$M$17,3,0))</f>
        <v>Información publica y de conocimiento general</v>
      </c>
      <c r="AK218" s="243" t="str">
        <f>IF(ISERROR(VLOOKUP(AG218,'Listas Ley Transparencia'!$H$3:$M$17,4,0)),"",VLOOKUP(AG218,'Listas Ley Transparencia'!$H$3:$M$17,4,0))</f>
        <v>Publica</v>
      </c>
      <c r="AL218" s="244" t="str">
        <f>IF(ISERROR(VLOOKUP(AG218,'Listas Ley Transparencia'!$H$3:$M$17,6,0)),"",VLOOKUP(AG218,'Listas Ley Transparencia'!$H$3:$M$17,6,0))</f>
        <v>No Aplica</v>
      </c>
      <c r="AM218" s="238" t="s">
        <v>235</v>
      </c>
      <c r="AN218" s="239">
        <v>45954</v>
      </c>
      <c r="AO218" s="201" t="s">
        <v>264</v>
      </c>
      <c r="AP218" s="201" t="s">
        <v>419</v>
      </c>
      <c r="AQ218" s="245" t="s">
        <v>639</v>
      </c>
    </row>
    <row r="219" spans="1:53" ht="40" customHeight="1">
      <c r="A219" s="67">
        <v>212</v>
      </c>
      <c r="B219" s="148" t="s">
        <v>574</v>
      </c>
      <c r="C219" s="62" t="s">
        <v>575</v>
      </c>
      <c r="D219" s="204" t="s">
        <v>652</v>
      </c>
      <c r="E219" s="204" t="s">
        <v>653</v>
      </c>
      <c r="F219" s="62" t="s">
        <v>90</v>
      </c>
      <c r="G219" s="137" t="s">
        <v>91</v>
      </c>
      <c r="H219" s="65" t="s">
        <v>112</v>
      </c>
      <c r="I219" s="65" t="s">
        <v>306</v>
      </c>
      <c r="J219" s="146" t="s">
        <v>113</v>
      </c>
      <c r="K219" s="61" t="s">
        <v>94</v>
      </c>
      <c r="L219" s="62" t="s">
        <v>125</v>
      </c>
      <c r="M219" s="63">
        <f>IFERROR(VLOOKUP(L219,'Listas Activos'!$B$24:$C$28,2,0),0)</f>
        <v>3</v>
      </c>
      <c r="N219" s="62" t="s">
        <v>115</v>
      </c>
      <c r="O219" s="63">
        <f>IFERROR(VLOOKUP(N219,'Listas Activos'!$B$31:$C$35,2,0),0)</f>
        <v>3</v>
      </c>
      <c r="P219" s="62" t="s">
        <v>115</v>
      </c>
      <c r="Q219" s="63">
        <f>IFERROR(VLOOKUP(P219,'Listas Activos'!$B$38:$C$42,2,0),0)</f>
        <v>3</v>
      </c>
      <c r="R219" s="63">
        <f t="shared" si="19"/>
        <v>3</v>
      </c>
      <c r="S219" s="93" t="str">
        <f>IFERROR(VLOOKUP(R219,'Listas Activos'!$B$4:$C$7,2,0),"-")</f>
        <v>Medio</v>
      </c>
      <c r="T219" s="66"/>
      <c r="U219" s="64" t="s">
        <v>116</v>
      </c>
      <c r="V219" s="137"/>
      <c r="W219" s="137"/>
      <c r="X219" s="137"/>
      <c r="Y219" s="137"/>
      <c r="Z219" s="64" t="s">
        <v>205</v>
      </c>
      <c r="AA219" s="137" t="s">
        <v>99</v>
      </c>
      <c r="AB219" s="137" t="s">
        <v>262</v>
      </c>
      <c r="AC219" s="137" t="s">
        <v>263</v>
      </c>
      <c r="AD219" s="138">
        <v>40909</v>
      </c>
      <c r="AE219" s="137" t="s">
        <v>112</v>
      </c>
      <c r="AF219" s="124"/>
      <c r="AG219" s="137" t="s">
        <v>234</v>
      </c>
      <c r="AH219" s="139" t="s">
        <v>578</v>
      </c>
      <c r="AI219" s="94" t="str">
        <f>IF(ISERROR(VLOOKUP(AG219,'Listas Ley Transparencia'!$H$3:$M$17,2,0)),"",VLOOKUP(AG219,'Listas Ley Transparencia'!$H$3:$M$17,2,0))</f>
        <v>Información publica y de conocimiento general</v>
      </c>
      <c r="AJ219" s="243" t="str">
        <f>IF(ISERROR(VLOOKUP(AG219,'Listas Ley Transparencia'!$H$3:$M$17,3,0)),"",VLOOKUP(AG219,'Listas Ley Transparencia'!$H$3:$M$17,3,0))</f>
        <v>Información publica y de conocimiento general</v>
      </c>
      <c r="AK219" s="243" t="str">
        <f>IF(ISERROR(VLOOKUP(AG219,'Listas Ley Transparencia'!$H$3:$M$17,4,0)),"",VLOOKUP(AG219,'Listas Ley Transparencia'!$H$3:$M$17,4,0))</f>
        <v>Publica</v>
      </c>
      <c r="AL219" s="244" t="str">
        <f>IF(ISERROR(VLOOKUP(AG219,'Listas Ley Transparencia'!$H$3:$M$17,6,0)),"",VLOOKUP(AG219,'Listas Ley Transparencia'!$H$3:$M$17,6,0))</f>
        <v>No Aplica</v>
      </c>
      <c r="AM219" s="238" t="s">
        <v>235</v>
      </c>
      <c r="AN219" s="239">
        <v>45954</v>
      </c>
      <c r="AO219" s="201" t="s">
        <v>264</v>
      </c>
      <c r="AP219" s="201" t="s">
        <v>267</v>
      </c>
      <c r="AQ219" s="245" t="s">
        <v>268</v>
      </c>
    </row>
    <row r="220" spans="1:53" ht="40" customHeight="1">
      <c r="A220" s="67">
        <v>213</v>
      </c>
      <c r="B220" s="148" t="s">
        <v>574</v>
      </c>
      <c r="C220" s="62" t="s">
        <v>575</v>
      </c>
      <c r="D220" s="204" t="s">
        <v>654</v>
      </c>
      <c r="E220" s="204" t="s">
        <v>655</v>
      </c>
      <c r="F220" s="62" t="s">
        <v>137</v>
      </c>
      <c r="G220" s="137" t="s">
        <v>656</v>
      </c>
      <c r="H220" s="65" t="s">
        <v>112</v>
      </c>
      <c r="I220" s="65" t="s">
        <v>112</v>
      </c>
      <c r="J220" s="146" t="s">
        <v>113</v>
      </c>
      <c r="K220" s="61" t="s">
        <v>114</v>
      </c>
      <c r="L220" s="62" t="s">
        <v>125</v>
      </c>
      <c r="M220" s="63">
        <f>IFERROR(VLOOKUP(L220,'Listas Activos'!$B$24:$C$28,2,0),0)</f>
        <v>3</v>
      </c>
      <c r="N220" s="62" t="s">
        <v>115</v>
      </c>
      <c r="O220" s="63">
        <f>IFERROR(VLOOKUP(N220,'Listas Activos'!$B$31:$C$35,2,0),0)</f>
        <v>3</v>
      </c>
      <c r="P220" s="62" t="s">
        <v>126</v>
      </c>
      <c r="Q220" s="63">
        <f>IFERROR(VLOOKUP(P220,'Listas Activos'!$B$38:$C$42,2,0),0)</f>
        <v>1</v>
      </c>
      <c r="R220" s="63">
        <f t="shared" si="19"/>
        <v>3</v>
      </c>
      <c r="S220" s="93" t="str">
        <f>IFERROR(VLOOKUP(R220,'Listas Activos'!$B$4:$C$7,2,0),"-")</f>
        <v>Medio</v>
      </c>
      <c r="T220" s="66"/>
      <c r="U220" s="64" t="s">
        <v>116</v>
      </c>
      <c r="V220" s="137"/>
      <c r="W220" s="137"/>
      <c r="X220" s="137"/>
      <c r="Y220" s="137"/>
      <c r="Z220" s="64"/>
      <c r="AA220" s="137"/>
      <c r="AB220" s="137"/>
      <c r="AC220" s="137"/>
      <c r="AD220" s="138"/>
      <c r="AE220" s="137"/>
      <c r="AF220" s="124"/>
      <c r="AG220" s="137"/>
      <c r="AH220" s="139"/>
      <c r="AI220" s="94" t="str">
        <f>IF(ISERROR(VLOOKUP(AG220,'Listas Ley Transparencia'!$H$3:$M$17,2,0)),"",VLOOKUP(AG220,'Listas Ley Transparencia'!$H$3:$M$17,2,0))</f>
        <v/>
      </c>
      <c r="AJ220" s="243" t="str">
        <f>IF(ISERROR(VLOOKUP(AG220,'Listas Ley Transparencia'!$H$3:$M$17,3,0)),"",VLOOKUP(AG220,'Listas Ley Transparencia'!$H$3:$M$17,3,0))</f>
        <v/>
      </c>
      <c r="AK220" s="243" t="str">
        <f>IF(ISERROR(VLOOKUP(AG220,'Listas Ley Transparencia'!$H$3:$M$17,4,0)),"",VLOOKUP(AG220,'Listas Ley Transparencia'!$H$3:$M$17,4,0))</f>
        <v/>
      </c>
      <c r="AL220" s="244" t="str">
        <f>IF(ISERROR(VLOOKUP(AG220,'Listas Ley Transparencia'!$H$3:$M$17,6,0)),"",VLOOKUP(AG220,'Listas Ley Transparencia'!$H$3:$M$17,6,0))</f>
        <v/>
      </c>
      <c r="AM220" s="238"/>
      <c r="AN220" s="239"/>
      <c r="AO220" s="201"/>
      <c r="AP220" s="201"/>
      <c r="AQ220" s="245"/>
    </row>
    <row r="221" spans="1:53" ht="40" customHeight="1">
      <c r="A221" s="67">
        <v>214</v>
      </c>
      <c r="B221" s="148" t="s">
        <v>574</v>
      </c>
      <c r="C221" s="62" t="s">
        <v>575</v>
      </c>
      <c r="D221" s="204" t="s">
        <v>657</v>
      </c>
      <c r="E221" s="204" t="s">
        <v>657</v>
      </c>
      <c r="F221" s="62" t="s">
        <v>137</v>
      </c>
      <c r="G221" s="137" t="s">
        <v>656</v>
      </c>
      <c r="H221" s="65" t="s">
        <v>112</v>
      </c>
      <c r="I221" s="65" t="s">
        <v>112</v>
      </c>
      <c r="J221" s="146" t="s">
        <v>113</v>
      </c>
      <c r="K221" s="61" t="s">
        <v>154</v>
      </c>
      <c r="L221" s="62" t="s">
        <v>125</v>
      </c>
      <c r="M221" s="63">
        <f>IFERROR(VLOOKUP(L221,'Listas Activos'!$B$24:$C$28,2,0),0)</f>
        <v>3</v>
      </c>
      <c r="N221" s="62" t="s">
        <v>115</v>
      </c>
      <c r="O221" s="63">
        <f>IFERROR(VLOOKUP(N221,'Listas Activos'!$B$31:$C$35,2,0),0)</f>
        <v>3</v>
      </c>
      <c r="P221" s="62" t="s">
        <v>96</v>
      </c>
      <c r="Q221" s="63">
        <f>IFERROR(VLOOKUP(P221,'Listas Activos'!$B$38:$C$42,2,0),0)</f>
        <v>5</v>
      </c>
      <c r="R221" s="63">
        <f t="shared" si="19"/>
        <v>3</v>
      </c>
      <c r="S221" s="93" t="str">
        <f>IFERROR(VLOOKUP(R221,'Listas Activos'!$B$4:$C$7,2,0),"-")</f>
        <v>Medio</v>
      </c>
      <c r="T221" s="66"/>
      <c r="U221" s="64" t="s">
        <v>116</v>
      </c>
      <c r="V221" s="137"/>
      <c r="W221" s="137"/>
      <c r="X221" s="137"/>
      <c r="Y221" s="137"/>
      <c r="Z221" s="64"/>
      <c r="AA221" s="137"/>
      <c r="AB221" s="137"/>
      <c r="AC221" s="137"/>
      <c r="AD221" s="138"/>
      <c r="AE221" s="137"/>
      <c r="AF221" s="124"/>
      <c r="AG221" s="137"/>
      <c r="AH221" s="139"/>
      <c r="AI221" s="94" t="str">
        <f>IF(ISERROR(VLOOKUP(AG221,'Listas Ley Transparencia'!$H$3:$M$17,2,0)),"",VLOOKUP(AG221,'Listas Ley Transparencia'!$H$3:$M$17,2,0))</f>
        <v/>
      </c>
      <c r="AJ221" s="243" t="str">
        <f>IF(ISERROR(VLOOKUP(AG221,'Listas Ley Transparencia'!$H$3:$M$17,3,0)),"",VLOOKUP(AG221,'Listas Ley Transparencia'!$H$3:$M$17,3,0))</f>
        <v/>
      </c>
      <c r="AK221" s="243" t="str">
        <f>IF(ISERROR(VLOOKUP(AG221,'Listas Ley Transparencia'!$H$3:$M$17,4,0)),"",VLOOKUP(AG221,'Listas Ley Transparencia'!$H$3:$M$17,4,0))</f>
        <v/>
      </c>
      <c r="AL221" s="244" t="str">
        <f>IF(ISERROR(VLOOKUP(AG221,'Listas Ley Transparencia'!$H$3:$M$17,6,0)),"",VLOOKUP(AG221,'Listas Ley Transparencia'!$H$3:$M$17,6,0))</f>
        <v/>
      </c>
      <c r="AM221" s="238"/>
      <c r="AN221" s="239"/>
      <c r="AO221" s="201"/>
      <c r="AP221" s="201"/>
      <c r="AQ221" s="245"/>
    </row>
    <row r="222" spans="1:53" ht="40" customHeight="1">
      <c r="A222" s="67">
        <v>215</v>
      </c>
      <c r="B222" s="148" t="s">
        <v>574</v>
      </c>
      <c r="C222" s="62" t="s">
        <v>575</v>
      </c>
      <c r="D222" s="62" t="s">
        <v>658</v>
      </c>
      <c r="E222" s="172" t="s">
        <v>659</v>
      </c>
      <c r="F222" s="62" t="s">
        <v>90</v>
      </c>
      <c r="G222" s="137" t="s">
        <v>91</v>
      </c>
      <c r="H222" s="65" t="s">
        <v>597</v>
      </c>
      <c r="I222" s="65" t="s">
        <v>660</v>
      </c>
      <c r="J222" s="146" t="s">
        <v>113</v>
      </c>
      <c r="K222" s="61" t="s">
        <v>94</v>
      </c>
      <c r="L222" s="218" t="s">
        <v>143</v>
      </c>
      <c r="M222" s="63">
        <f>IFERROR(VLOOKUP(L222,'Listas Activos'!$B$24:$C$28,2,0),0)</f>
        <v>1</v>
      </c>
      <c r="N222" s="218" t="s">
        <v>96</v>
      </c>
      <c r="O222" s="63">
        <f>IFERROR(VLOOKUP(N222,'Listas Activos'!$B$31:$C$35,2,0),0)</f>
        <v>5</v>
      </c>
      <c r="P222" s="218" t="s">
        <v>96</v>
      </c>
      <c r="Q222" s="63">
        <f>IFERROR(VLOOKUP(P222,'Listas Activos'!$B$38:$C$42,2,0),0)</f>
        <v>5</v>
      </c>
      <c r="R222" s="63">
        <f t="shared" si="19"/>
        <v>5</v>
      </c>
      <c r="S222" s="93" t="str">
        <f>IFERROR(VLOOKUP(R222,'Listas Activos'!$B$4:$C$7,2,0),"-")</f>
        <v>Alto</v>
      </c>
      <c r="T222" s="225"/>
      <c r="U222" s="219" t="s">
        <v>97</v>
      </c>
      <c r="V222" s="136"/>
      <c r="W222" s="136"/>
      <c r="X222" s="136" t="s">
        <v>97</v>
      </c>
      <c r="Y222" s="136"/>
      <c r="Z222" s="64" t="s">
        <v>205</v>
      </c>
      <c r="AA222" s="137" t="s">
        <v>99</v>
      </c>
      <c r="AB222" s="137" t="s">
        <v>262</v>
      </c>
      <c r="AC222" s="137" t="s">
        <v>296</v>
      </c>
      <c r="AD222" s="138">
        <v>40909</v>
      </c>
      <c r="AE222" s="137" t="s">
        <v>102</v>
      </c>
      <c r="AF222" s="124" t="s">
        <v>661</v>
      </c>
      <c r="AG222" s="137" t="s">
        <v>234</v>
      </c>
      <c r="AH222" s="139" t="s">
        <v>578</v>
      </c>
      <c r="AI222" s="94" t="str">
        <f>IF(ISERROR(VLOOKUP(AG222,'Listas Ley Transparencia'!$H$3:$M$17,2,0)),"",VLOOKUP(AG222,'Listas Ley Transparencia'!$H$3:$M$17,2,0))</f>
        <v>Información publica y de conocimiento general</v>
      </c>
      <c r="AJ222" s="243" t="str">
        <f>IF(ISERROR(VLOOKUP(AG222,'Listas Ley Transparencia'!$H$3:$M$17,3,0)),"",VLOOKUP(AG222,'Listas Ley Transparencia'!$H$3:$M$17,3,0))</f>
        <v>Información publica y de conocimiento general</v>
      </c>
      <c r="AK222" s="243" t="str">
        <f>IF(ISERROR(VLOOKUP(AG222,'Listas Ley Transparencia'!$H$3:$M$17,4,0)),"",VLOOKUP(AG222,'Listas Ley Transparencia'!$H$3:$M$17,4,0))</f>
        <v>Publica</v>
      </c>
      <c r="AL222" s="244" t="str">
        <f>IF(ISERROR(VLOOKUP(AG222,'Listas Ley Transparencia'!$H$3:$M$17,6,0)),"",VLOOKUP(AG222,'Listas Ley Transparencia'!$H$3:$M$17,6,0))</f>
        <v>No Aplica</v>
      </c>
      <c r="AM222" s="238" t="s">
        <v>235</v>
      </c>
      <c r="AN222" s="239">
        <v>45954</v>
      </c>
      <c r="AO222" s="201" t="s">
        <v>264</v>
      </c>
      <c r="AP222" s="201" t="s">
        <v>267</v>
      </c>
      <c r="AQ222" s="245" t="s">
        <v>268</v>
      </c>
      <c r="AR222" s="106"/>
      <c r="AS222" s="106"/>
      <c r="AT222" s="106"/>
      <c r="AU222" s="106"/>
      <c r="AV222" s="106"/>
      <c r="AW222" s="106"/>
      <c r="AX222" s="106"/>
      <c r="AY222" s="106"/>
      <c r="AZ222" s="106"/>
      <c r="BA222" s="106"/>
    </row>
    <row r="223" spans="1:53" ht="40" customHeight="1">
      <c r="A223" s="67">
        <v>216</v>
      </c>
      <c r="B223" s="148" t="s">
        <v>574</v>
      </c>
      <c r="C223" s="62" t="s">
        <v>575</v>
      </c>
      <c r="D223" s="62" t="s">
        <v>662</v>
      </c>
      <c r="E223" s="172" t="s">
        <v>663</v>
      </c>
      <c r="F223" s="62" t="s">
        <v>90</v>
      </c>
      <c r="G223" s="137" t="s">
        <v>91</v>
      </c>
      <c r="H223" s="65" t="s">
        <v>664</v>
      </c>
      <c r="I223" s="65" t="s">
        <v>665</v>
      </c>
      <c r="J223" s="146" t="s">
        <v>113</v>
      </c>
      <c r="K223" s="61" t="s">
        <v>94</v>
      </c>
      <c r="L223" s="218" t="s">
        <v>143</v>
      </c>
      <c r="M223" s="63">
        <f>IFERROR(VLOOKUP(L223,'Listas Activos'!$B$24:$C$28,2,0),0)</f>
        <v>1</v>
      </c>
      <c r="N223" s="218" t="s">
        <v>96</v>
      </c>
      <c r="O223" s="63">
        <f>IFERROR(VLOOKUP(N223,'Listas Activos'!$B$31:$C$35,2,0),0)</f>
        <v>5</v>
      </c>
      <c r="P223" s="218" t="s">
        <v>96</v>
      </c>
      <c r="Q223" s="63">
        <f>IFERROR(VLOOKUP(P223,'Listas Activos'!$B$38:$C$42,2,0),0)</f>
        <v>5</v>
      </c>
      <c r="R223" s="63">
        <f t="shared" si="19"/>
        <v>5</v>
      </c>
      <c r="S223" s="93" t="str">
        <f>IFERROR(VLOOKUP(R223,'Listas Activos'!$B$4:$C$7,2,0),"-")</f>
        <v>Alto</v>
      </c>
      <c r="T223" s="225"/>
      <c r="U223" s="219" t="s">
        <v>116</v>
      </c>
      <c r="V223" s="136"/>
      <c r="W223" s="136"/>
      <c r="X223" s="136"/>
      <c r="Y223" s="136"/>
      <c r="Z223" s="64" t="s">
        <v>205</v>
      </c>
      <c r="AA223" s="137" t="s">
        <v>99</v>
      </c>
      <c r="AB223" s="137" t="s">
        <v>262</v>
      </c>
      <c r="AC223" s="137" t="s">
        <v>296</v>
      </c>
      <c r="AD223" s="138">
        <v>40910</v>
      </c>
      <c r="AE223" s="137" t="s">
        <v>102</v>
      </c>
      <c r="AF223" s="124" t="s">
        <v>661</v>
      </c>
      <c r="AG223" s="137" t="s">
        <v>234</v>
      </c>
      <c r="AH223" s="139" t="s">
        <v>578</v>
      </c>
      <c r="AI223" s="94" t="str">
        <f>IF(ISERROR(VLOOKUP(AG223,'Listas Ley Transparencia'!$H$3:$M$17,2,0)),"",VLOOKUP(AG223,'Listas Ley Transparencia'!$H$3:$M$17,2,0))</f>
        <v>Información publica y de conocimiento general</v>
      </c>
      <c r="AJ223" s="243" t="str">
        <f>IF(ISERROR(VLOOKUP(AG223,'Listas Ley Transparencia'!$H$3:$M$17,3,0)),"",VLOOKUP(AG223,'Listas Ley Transparencia'!$H$3:$M$17,3,0))</f>
        <v>Información publica y de conocimiento general</v>
      </c>
      <c r="AK223" s="243" t="str">
        <f>IF(ISERROR(VLOOKUP(AG223,'Listas Ley Transparencia'!$H$3:$M$17,4,0)),"",VLOOKUP(AG223,'Listas Ley Transparencia'!$H$3:$M$17,4,0))</f>
        <v>Publica</v>
      </c>
      <c r="AL223" s="244" t="str">
        <f>IF(ISERROR(VLOOKUP(AG223,'Listas Ley Transparencia'!$H$3:$M$17,6,0)),"",VLOOKUP(AG223,'Listas Ley Transparencia'!$H$3:$M$17,6,0))</f>
        <v>No Aplica</v>
      </c>
      <c r="AM223" s="238" t="s">
        <v>235</v>
      </c>
      <c r="AN223" s="239">
        <v>45954</v>
      </c>
      <c r="AO223" s="201" t="s">
        <v>264</v>
      </c>
      <c r="AP223" s="201" t="s">
        <v>267</v>
      </c>
      <c r="AQ223" s="245" t="s">
        <v>268</v>
      </c>
      <c r="AR223" s="106"/>
      <c r="AS223" s="106"/>
      <c r="AT223" s="106"/>
      <c r="AU223" s="106"/>
      <c r="AV223" s="106"/>
      <c r="AW223" s="106"/>
      <c r="AX223" s="106"/>
      <c r="AY223" s="106"/>
      <c r="AZ223" s="106"/>
      <c r="BA223" s="106"/>
    </row>
    <row r="224" spans="1:53" ht="40" customHeight="1">
      <c r="A224" s="67">
        <v>217</v>
      </c>
      <c r="B224" s="148" t="s">
        <v>574</v>
      </c>
      <c r="C224" s="62" t="s">
        <v>575</v>
      </c>
      <c r="D224" s="62" t="s">
        <v>666</v>
      </c>
      <c r="E224" s="172" t="s">
        <v>667</v>
      </c>
      <c r="F224" s="62" t="s">
        <v>90</v>
      </c>
      <c r="G224" s="137" t="s">
        <v>91</v>
      </c>
      <c r="H224" s="65" t="s">
        <v>668</v>
      </c>
      <c r="I224" s="65" t="s">
        <v>669</v>
      </c>
      <c r="J224" s="146" t="s">
        <v>113</v>
      </c>
      <c r="K224" s="61" t="s">
        <v>94</v>
      </c>
      <c r="L224" s="218" t="s">
        <v>143</v>
      </c>
      <c r="M224" s="63">
        <f>IFERROR(VLOOKUP(L224,'Listas Activos'!$B$24:$C$28,2,0),0)</f>
        <v>1</v>
      </c>
      <c r="N224" s="218" t="s">
        <v>96</v>
      </c>
      <c r="O224" s="63">
        <f>IFERROR(VLOOKUP(N224,'Listas Activos'!$B$31:$C$35,2,0),0)</f>
        <v>5</v>
      </c>
      <c r="P224" s="218" t="s">
        <v>96</v>
      </c>
      <c r="Q224" s="63">
        <f>IFERROR(VLOOKUP(P224,'Listas Activos'!$B$38:$C$42,2,0),0)</f>
        <v>5</v>
      </c>
      <c r="R224" s="63">
        <f t="shared" si="19"/>
        <v>5</v>
      </c>
      <c r="S224" s="93" t="str">
        <f>IFERROR(VLOOKUP(R224,'Listas Activos'!$B$4:$C$7,2,0),"-")</f>
        <v>Alto</v>
      </c>
      <c r="T224" s="225"/>
      <c r="U224" s="219" t="s">
        <v>116</v>
      </c>
      <c r="V224" s="136"/>
      <c r="W224" s="136"/>
      <c r="X224" s="136"/>
      <c r="Y224" s="136"/>
      <c r="Z224" s="64" t="s">
        <v>205</v>
      </c>
      <c r="AA224" s="137" t="s">
        <v>99</v>
      </c>
      <c r="AB224" s="137" t="s">
        <v>262</v>
      </c>
      <c r="AC224" s="137" t="s">
        <v>296</v>
      </c>
      <c r="AD224" s="138">
        <v>40910</v>
      </c>
      <c r="AE224" s="137" t="s">
        <v>102</v>
      </c>
      <c r="AF224" s="124" t="s">
        <v>661</v>
      </c>
      <c r="AG224" s="137" t="s">
        <v>234</v>
      </c>
      <c r="AH224" s="139" t="s">
        <v>578</v>
      </c>
      <c r="AI224" s="94" t="str">
        <f>IF(ISERROR(VLOOKUP(AG224,'Listas Ley Transparencia'!$H$3:$M$17,2,0)),"",VLOOKUP(AG224,'Listas Ley Transparencia'!$H$3:$M$17,2,0))</f>
        <v>Información publica y de conocimiento general</v>
      </c>
      <c r="AJ224" s="243" t="str">
        <f>IF(ISERROR(VLOOKUP(AG224,'Listas Ley Transparencia'!$H$3:$M$17,3,0)),"",VLOOKUP(AG224,'Listas Ley Transparencia'!$H$3:$M$17,3,0))</f>
        <v>Información publica y de conocimiento general</v>
      </c>
      <c r="AK224" s="243" t="str">
        <f>IF(ISERROR(VLOOKUP(AG224,'Listas Ley Transparencia'!$H$3:$M$17,4,0)),"",VLOOKUP(AG224,'Listas Ley Transparencia'!$H$3:$M$17,4,0))</f>
        <v>Publica</v>
      </c>
      <c r="AL224" s="244" t="str">
        <f>IF(ISERROR(VLOOKUP(AG224,'Listas Ley Transparencia'!$H$3:$M$17,6,0)),"",VLOOKUP(AG224,'Listas Ley Transparencia'!$H$3:$M$17,6,0))</f>
        <v>No Aplica</v>
      </c>
      <c r="AM224" s="238" t="s">
        <v>235</v>
      </c>
      <c r="AN224" s="239">
        <v>45954</v>
      </c>
      <c r="AO224" s="201" t="s">
        <v>264</v>
      </c>
      <c r="AP224" s="201" t="s">
        <v>267</v>
      </c>
      <c r="AQ224" s="245" t="s">
        <v>268</v>
      </c>
      <c r="AR224" s="106"/>
      <c r="AS224" s="106"/>
      <c r="AT224" s="106"/>
      <c r="AU224" s="106"/>
      <c r="AV224" s="106"/>
      <c r="AW224" s="106"/>
      <c r="AX224" s="106"/>
      <c r="AY224" s="106"/>
      <c r="AZ224" s="106"/>
      <c r="BA224" s="106"/>
    </row>
    <row r="225" spans="1:53" ht="40" customHeight="1">
      <c r="A225" s="67">
        <v>218</v>
      </c>
      <c r="B225" s="148" t="s">
        <v>574</v>
      </c>
      <c r="C225" s="62" t="s">
        <v>575</v>
      </c>
      <c r="D225" s="62" t="s">
        <v>670</v>
      </c>
      <c r="E225" s="172" t="s">
        <v>671</v>
      </c>
      <c r="F225" s="62" t="s">
        <v>90</v>
      </c>
      <c r="G225" s="137" t="s">
        <v>91</v>
      </c>
      <c r="H225" s="65" t="s">
        <v>672</v>
      </c>
      <c r="I225" s="65" t="s">
        <v>673</v>
      </c>
      <c r="J225" s="146" t="s">
        <v>113</v>
      </c>
      <c r="K225" s="61" t="s">
        <v>94</v>
      </c>
      <c r="L225" s="218" t="s">
        <v>125</v>
      </c>
      <c r="M225" s="63">
        <f>IFERROR(VLOOKUP(L225,'Listas Activos'!$B$24:$C$28,2,0),0)</f>
        <v>3</v>
      </c>
      <c r="N225" s="218" t="s">
        <v>115</v>
      </c>
      <c r="O225" s="63">
        <f>IFERROR(VLOOKUP(N225,'Listas Activos'!$B$31:$C$35,2,0),0)</f>
        <v>3</v>
      </c>
      <c r="P225" s="218" t="s">
        <v>115</v>
      </c>
      <c r="Q225" s="63">
        <f>IFERROR(VLOOKUP(P225,'Listas Activos'!$B$38:$C$42,2,0),0)</f>
        <v>3</v>
      </c>
      <c r="R225" s="63">
        <f t="shared" si="19"/>
        <v>5</v>
      </c>
      <c r="S225" s="93" t="str">
        <f>IFERROR(VLOOKUP(R225,'Listas Activos'!$B$4:$C$7,2,0),"-")</f>
        <v>Alto</v>
      </c>
      <c r="T225" s="225"/>
      <c r="U225" s="219" t="s">
        <v>97</v>
      </c>
      <c r="V225" s="136"/>
      <c r="W225" s="136"/>
      <c r="X225" s="136" t="s">
        <v>97</v>
      </c>
      <c r="Y225" s="136"/>
      <c r="Z225" s="64" t="s">
        <v>205</v>
      </c>
      <c r="AA225" s="137" t="s">
        <v>99</v>
      </c>
      <c r="AB225" s="137" t="s">
        <v>262</v>
      </c>
      <c r="AC225" s="137" t="s">
        <v>263</v>
      </c>
      <c r="AD225" s="138">
        <v>40912</v>
      </c>
      <c r="AE225" s="137" t="s">
        <v>102</v>
      </c>
      <c r="AF225" s="124" t="s">
        <v>661</v>
      </c>
      <c r="AG225" s="137" t="s">
        <v>104</v>
      </c>
      <c r="AH225" s="139" t="s">
        <v>578</v>
      </c>
      <c r="AI225" s="94" t="str">
        <f>IF(ISERROR(VLOOKUP(AG225,'Listas Ley Transparencia'!$H$3:$M$17,2,0)),"",VLOOKUP(AG225,'Listas Ley Transparencia'!$H$3:$M$17,2,0))</f>
        <v>Información exceptuada por daño de derechos a personas naturales o jurídicas. Articulo 18 Ley 1712 de 2014</v>
      </c>
      <c r="AJ225" s="243" t="str">
        <f>IF(ISERROR(VLOOKUP(AG225,'Listas Ley Transparencia'!$H$3:$M$17,3,0)),"",VLOOKUP(AG225,'Listas Ley Transparencia'!$H$3:$M$17,3,0))</f>
        <v>El derecho de toda persona a la intimidad, bajo las limitaciones propias que impone la condición de servidor publico, en concordancia con lo estipulado</v>
      </c>
      <c r="AK225" s="243" t="str">
        <f>IF(ISERROR(VLOOKUP(AG225,'Listas Ley Transparencia'!$H$3:$M$17,4,0)),"",VLOOKUP(AG225,'Listas Ley Transparencia'!$H$3:$M$17,4,0))</f>
        <v>Publica Clasificada</v>
      </c>
      <c r="AL225" s="244" t="str">
        <f>IF(ISERROR(VLOOKUP(AG225,'Listas Ley Transparencia'!$H$3:$M$17,6,0)),"",VLOOKUP(AG225,'Listas Ley Transparencia'!$H$3:$M$17,6,0))</f>
        <v>Ilimitada</v>
      </c>
      <c r="AM225" s="238" t="s">
        <v>235</v>
      </c>
      <c r="AN225" s="239">
        <v>45954</v>
      </c>
      <c r="AO225" s="201" t="s">
        <v>264</v>
      </c>
      <c r="AP225" s="201" t="s">
        <v>209</v>
      </c>
      <c r="AQ225" s="245" t="s">
        <v>224</v>
      </c>
      <c r="AR225" s="106"/>
      <c r="AS225" s="106"/>
      <c r="AT225" s="106"/>
      <c r="AU225" s="106"/>
      <c r="AV225" s="106"/>
      <c r="AW225" s="106"/>
      <c r="AX225" s="106"/>
      <c r="AY225" s="106"/>
      <c r="AZ225" s="106"/>
      <c r="BA225" s="106"/>
    </row>
    <row r="226" spans="1:53" ht="40" customHeight="1">
      <c r="A226" s="67">
        <v>219</v>
      </c>
      <c r="B226" s="148" t="s">
        <v>574</v>
      </c>
      <c r="C226" s="62" t="s">
        <v>575</v>
      </c>
      <c r="D226" s="62" t="s">
        <v>674</v>
      </c>
      <c r="E226" s="172" t="s">
        <v>675</v>
      </c>
      <c r="F226" s="62" t="s">
        <v>90</v>
      </c>
      <c r="G226" s="137" t="s">
        <v>91</v>
      </c>
      <c r="H226" s="65" t="s">
        <v>676</v>
      </c>
      <c r="I226" s="65" t="s">
        <v>677</v>
      </c>
      <c r="J226" s="146" t="s">
        <v>113</v>
      </c>
      <c r="K226" s="61" t="s">
        <v>94</v>
      </c>
      <c r="L226" s="218" t="s">
        <v>143</v>
      </c>
      <c r="M226" s="63">
        <f>IFERROR(VLOOKUP(L226,'Listas Activos'!$B$24:$C$28,2,0),0)</f>
        <v>1</v>
      </c>
      <c r="N226" s="218" t="s">
        <v>115</v>
      </c>
      <c r="O226" s="63">
        <f>IFERROR(VLOOKUP(N226,'Listas Activos'!$B$31:$C$35,2,0),0)</f>
        <v>3</v>
      </c>
      <c r="P226" s="218" t="s">
        <v>115</v>
      </c>
      <c r="Q226" s="63">
        <f>IFERROR(VLOOKUP(P226,'Listas Activos'!$B$38:$C$42,2,0),0)</f>
        <v>3</v>
      </c>
      <c r="R226" s="63">
        <f t="shared" si="19"/>
        <v>3</v>
      </c>
      <c r="S226" s="93" t="str">
        <f>IFERROR(VLOOKUP(R226,'Listas Activos'!$B$4:$C$7,2,0),"-")</f>
        <v>Medio</v>
      </c>
      <c r="T226" s="225"/>
      <c r="U226" s="219" t="s">
        <v>116</v>
      </c>
      <c r="V226" s="136"/>
      <c r="W226" s="136"/>
      <c r="X226" s="136"/>
      <c r="Y226" s="136"/>
      <c r="Z226" s="64" t="s">
        <v>205</v>
      </c>
      <c r="AA226" s="137" t="s">
        <v>99</v>
      </c>
      <c r="AB226" s="137" t="s">
        <v>262</v>
      </c>
      <c r="AC226" s="137" t="s">
        <v>263</v>
      </c>
      <c r="AD226" s="138">
        <v>40913</v>
      </c>
      <c r="AE226" s="137" t="s">
        <v>597</v>
      </c>
      <c r="AF226" s="124"/>
      <c r="AG226" s="137" t="s">
        <v>234</v>
      </c>
      <c r="AH226" s="139" t="s">
        <v>578</v>
      </c>
      <c r="AI226" s="94" t="str">
        <f>IF(ISERROR(VLOOKUP(AG226,'Listas Ley Transparencia'!$H$3:$M$17,2,0)),"",VLOOKUP(AG226,'Listas Ley Transparencia'!$H$3:$M$17,2,0))</f>
        <v>Información publica y de conocimiento general</v>
      </c>
      <c r="AJ226" s="243" t="str">
        <f>IF(ISERROR(VLOOKUP(AG226,'Listas Ley Transparencia'!$H$3:$M$17,3,0)),"",VLOOKUP(AG226,'Listas Ley Transparencia'!$H$3:$M$17,3,0))</f>
        <v>Información publica y de conocimiento general</v>
      </c>
      <c r="AK226" s="243" t="str">
        <f>IF(ISERROR(VLOOKUP(AG226,'Listas Ley Transparencia'!$H$3:$M$17,4,0)),"",VLOOKUP(AG226,'Listas Ley Transparencia'!$H$3:$M$17,4,0))</f>
        <v>Publica</v>
      </c>
      <c r="AL226" s="244" t="str">
        <f>IF(ISERROR(VLOOKUP(AG226,'Listas Ley Transparencia'!$H$3:$M$17,6,0)),"",VLOOKUP(AG226,'Listas Ley Transparencia'!$H$3:$M$17,6,0))</f>
        <v>No Aplica</v>
      </c>
      <c r="AM226" s="238" t="s">
        <v>235</v>
      </c>
      <c r="AN226" s="239">
        <v>45954</v>
      </c>
      <c r="AO226" s="201" t="s">
        <v>264</v>
      </c>
      <c r="AP226" s="201" t="s">
        <v>267</v>
      </c>
      <c r="AQ226" s="245" t="s">
        <v>268</v>
      </c>
      <c r="AR226" s="106"/>
      <c r="AS226" s="106"/>
      <c r="AT226" s="106"/>
      <c r="AU226" s="106"/>
      <c r="AV226" s="106"/>
      <c r="AW226" s="106"/>
      <c r="AX226" s="106"/>
      <c r="AY226" s="106"/>
      <c r="AZ226" s="106"/>
      <c r="BA226" s="106"/>
    </row>
    <row r="227" spans="1:53" ht="40" customHeight="1">
      <c r="A227" s="67">
        <v>220</v>
      </c>
      <c r="B227" s="411" t="s">
        <v>574</v>
      </c>
      <c r="C227" s="411" t="s">
        <v>678</v>
      </c>
      <c r="D227" s="204" t="s">
        <v>679</v>
      </c>
      <c r="E227" s="204" t="s">
        <v>680</v>
      </c>
      <c r="F227" s="252" t="s">
        <v>90</v>
      </c>
      <c r="G227" s="293" t="s">
        <v>681</v>
      </c>
      <c r="H227" s="412" t="s">
        <v>597</v>
      </c>
      <c r="I227" s="202" t="s">
        <v>92</v>
      </c>
      <c r="J227" s="230" t="s">
        <v>113</v>
      </c>
      <c r="K227" s="207" t="s">
        <v>94</v>
      </c>
      <c r="L227" s="218" t="s">
        <v>95</v>
      </c>
      <c r="M227" s="63">
        <f>IFERROR(VLOOKUP(L227,'Listas Activos'!$B$24:$C$28,2,0),0)</f>
        <v>5</v>
      </c>
      <c r="N227" s="209" t="s">
        <v>96</v>
      </c>
      <c r="O227" s="63">
        <v>5</v>
      </c>
      <c r="P227" s="209" t="s">
        <v>115</v>
      </c>
      <c r="Q227" s="63">
        <v>3</v>
      </c>
      <c r="R227" s="63">
        <v>5</v>
      </c>
      <c r="S227" s="105" t="s">
        <v>96</v>
      </c>
      <c r="T227" s="237"/>
      <c r="U227" s="235" t="s">
        <v>97</v>
      </c>
      <c r="V227" s="201" t="s">
        <v>116</v>
      </c>
      <c r="W227" s="201" t="s">
        <v>97</v>
      </c>
      <c r="X227" s="201" t="s">
        <v>97</v>
      </c>
      <c r="Y227" s="201" t="s">
        <v>97</v>
      </c>
      <c r="Z227" s="64" t="s">
        <v>205</v>
      </c>
      <c r="AA227" s="137" t="s">
        <v>415</v>
      </c>
      <c r="AB227" s="137" t="s">
        <v>262</v>
      </c>
      <c r="AC227" s="137" t="s">
        <v>101</v>
      </c>
      <c r="AD227" s="138">
        <v>41516</v>
      </c>
      <c r="AE227" s="137" t="s">
        <v>92</v>
      </c>
      <c r="AF227" s="124" t="s">
        <v>682</v>
      </c>
      <c r="AG227" s="137" t="s">
        <v>104</v>
      </c>
      <c r="AH227" s="139" t="s">
        <v>683</v>
      </c>
      <c r="AI227" s="94" t="s">
        <v>684</v>
      </c>
      <c r="AJ227" s="243" t="s">
        <v>685</v>
      </c>
      <c r="AK227" s="243" t="s">
        <v>686</v>
      </c>
      <c r="AL227" s="244" t="s">
        <v>687</v>
      </c>
      <c r="AM227" s="238" t="s">
        <v>106</v>
      </c>
      <c r="AN227" s="239">
        <v>45954</v>
      </c>
      <c r="AO227" s="201" t="s">
        <v>264</v>
      </c>
      <c r="AP227" s="201" t="s">
        <v>419</v>
      </c>
      <c r="AQ227" s="245" t="s">
        <v>688</v>
      </c>
    </row>
    <row r="228" spans="1:53" ht="40" customHeight="1">
      <c r="A228" s="67">
        <v>221</v>
      </c>
      <c r="B228" s="296" t="s">
        <v>574</v>
      </c>
      <c r="C228" s="296" t="s">
        <v>689</v>
      </c>
      <c r="D228" s="204" t="s">
        <v>690</v>
      </c>
      <c r="E228" s="204" t="s">
        <v>691</v>
      </c>
      <c r="F228" s="292" t="s">
        <v>137</v>
      </c>
      <c r="G228" s="293" t="s">
        <v>692</v>
      </c>
      <c r="H228" s="65" t="s">
        <v>597</v>
      </c>
      <c r="I228" s="65" t="s">
        <v>693</v>
      </c>
      <c r="J228" s="146" t="s">
        <v>113</v>
      </c>
      <c r="K228" s="61" t="s">
        <v>94</v>
      </c>
      <c r="L228" s="218" t="s">
        <v>95</v>
      </c>
      <c r="M228" s="63">
        <f>IFERROR(VLOOKUP(L228,'Listas Activos'!$B$24:$C$28,2,0),0)</f>
        <v>5</v>
      </c>
      <c r="N228" s="62" t="s">
        <v>96</v>
      </c>
      <c r="O228" s="63">
        <v>5</v>
      </c>
      <c r="P228" s="62" t="s">
        <v>96</v>
      </c>
      <c r="Q228" s="63">
        <v>5</v>
      </c>
      <c r="R228" s="63">
        <v>5</v>
      </c>
      <c r="S228" s="93" t="s">
        <v>96</v>
      </c>
      <c r="T228" s="66"/>
      <c r="U228" s="64" t="s">
        <v>97</v>
      </c>
      <c r="V228" s="136"/>
      <c r="W228" s="136"/>
      <c r="X228" s="137" t="s">
        <v>97</v>
      </c>
      <c r="Y228" s="136"/>
      <c r="Z228" s="64" t="s">
        <v>205</v>
      </c>
      <c r="AA228" s="137" t="s">
        <v>99</v>
      </c>
      <c r="AB228" s="137" t="s">
        <v>262</v>
      </c>
      <c r="AC228" s="137" t="s">
        <v>263</v>
      </c>
      <c r="AD228" s="138">
        <v>41061</v>
      </c>
      <c r="AE228" s="137" t="s">
        <v>102</v>
      </c>
      <c r="AF228" s="124" t="s">
        <v>694</v>
      </c>
      <c r="AG228" s="137" t="s">
        <v>104</v>
      </c>
      <c r="AH228" s="139"/>
      <c r="AI228" s="94" t="s">
        <v>684</v>
      </c>
      <c r="AJ228" s="243" t="s">
        <v>685</v>
      </c>
      <c r="AK228" s="243" t="s">
        <v>686</v>
      </c>
      <c r="AL228" s="244" t="s">
        <v>687</v>
      </c>
      <c r="AM228" s="238" t="s">
        <v>106</v>
      </c>
      <c r="AN228" s="239">
        <v>45957</v>
      </c>
      <c r="AO228" s="201" t="s">
        <v>264</v>
      </c>
      <c r="AP228" s="201" t="s">
        <v>108</v>
      </c>
      <c r="AQ228" s="245" t="s">
        <v>695</v>
      </c>
    </row>
    <row r="229" spans="1:53" ht="40" customHeight="1">
      <c r="A229" s="67">
        <v>222</v>
      </c>
      <c r="B229" s="296" t="s">
        <v>574</v>
      </c>
      <c r="C229" s="296" t="s">
        <v>689</v>
      </c>
      <c r="D229" s="457" t="s">
        <v>696</v>
      </c>
      <c r="E229" s="204" t="s">
        <v>697</v>
      </c>
      <c r="F229" s="292" t="s">
        <v>137</v>
      </c>
      <c r="G229" s="293" t="s">
        <v>692</v>
      </c>
      <c r="H229" s="65" t="s">
        <v>597</v>
      </c>
      <c r="I229" s="65" t="s">
        <v>693</v>
      </c>
      <c r="J229" s="146" t="s">
        <v>113</v>
      </c>
      <c r="K229" s="61" t="s">
        <v>94</v>
      </c>
      <c r="L229" s="218" t="s">
        <v>95</v>
      </c>
      <c r="M229" s="63">
        <f>IFERROR(VLOOKUP(L229,'Listas Activos'!$B$24:$C$28,2,0),0)</f>
        <v>5</v>
      </c>
      <c r="N229" s="62" t="s">
        <v>96</v>
      </c>
      <c r="O229" s="63">
        <v>5</v>
      </c>
      <c r="P229" s="62" t="s">
        <v>115</v>
      </c>
      <c r="Q229" s="63">
        <v>3</v>
      </c>
      <c r="R229" s="63">
        <v>5</v>
      </c>
      <c r="S229" s="93" t="s">
        <v>96</v>
      </c>
      <c r="T229" s="66"/>
      <c r="U229" s="64" t="s">
        <v>97</v>
      </c>
      <c r="V229" s="137"/>
      <c r="W229" s="137"/>
      <c r="X229" s="137" t="s">
        <v>97</v>
      </c>
      <c r="Y229" s="137"/>
      <c r="Z229" s="64" t="s">
        <v>205</v>
      </c>
      <c r="AA229" s="137" t="s">
        <v>415</v>
      </c>
      <c r="AB229" s="137" t="s">
        <v>262</v>
      </c>
      <c r="AC229" s="137" t="s">
        <v>263</v>
      </c>
      <c r="AD229" s="138">
        <v>41061</v>
      </c>
      <c r="AE229" s="137" t="s">
        <v>102</v>
      </c>
      <c r="AF229" s="124" t="s">
        <v>698</v>
      </c>
      <c r="AG229" s="137" t="s">
        <v>104</v>
      </c>
      <c r="AH229" s="139"/>
      <c r="AI229" s="94" t="s">
        <v>684</v>
      </c>
      <c r="AJ229" s="243" t="s">
        <v>685</v>
      </c>
      <c r="AK229" s="243" t="s">
        <v>686</v>
      </c>
      <c r="AL229" s="244" t="s">
        <v>687</v>
      </c>
      <c r="AM229" s="238" t="s">
        <v>106</v>
      </c>
      <c r="AN229" s="239">
        <v>45957</v>
      </c>
      <c r="AO229" s="201" t="s">
        <v>264</v>
      </c>
      <c r="AP229" s="201" t="s">
        <v>108</v>
      </c>
      <c r="AQ229" s="245" t="s">
        <v>695</v>
      </c>
    </row>
    <row r="230" spans="1:53" ht="40" customHeight="1">
      <c r="A230" s="67">
        <v>223</v>
      </c>
      <c r="B230" s="296" t="s">
        <v>574</v>
      </c>
      <c r="C230" s="296" t="s">
        <v>689</v>
      </c>
      <c r="D230" s="204" t="s">
        <v>699</v>
      </c>
      <c r="E230" s="204" t="s">
        <v>261</v>
      </c>
      <c r="F230" s="292" t="s">
        <v>137</v>
      </c>
      <c r="G230" s="293" t="s">
        <v>692</v>
      </c>
      <c r="H230" s="294" t="s">
        <v>597</v>
      </c>
      <c r="I230" s="65" t="s">
        <v>660</v>
      </c>
      <c r="J230" s="146" t="s">
        <v>113</v>
      </c>
      <c r="K230" s="61" t="s">
        <v>94</v>
      </c>
      <c r="L230" s="62" t="s">
        <v>125</v>
      </c>
      <c r="M230" s="63">
        <f>IFERROR(VLOOKUP(L230,'Listas Activos'!$B$24:$C$28,2,0),0)</f>
        <v>3</v>
      </c>
      <c r="N230" s="62" t="s">
        <v>115</v>
      </c>
      <c r="O230" s="63">
        <v>3</v>
      </c>
      <c r="P230" s="62" t="s">
        <v>115</v>
      </c>
      <c r="Q230" s="63">
        <v>3</v>
      </c>
      <c r="R230" s="63">
        <v>5</v>
      </c>
      <c r="S230" s="93" t="s">
        <v>96</v>
      </c>
      <c r="T230" s="66"/>
      <c r="U230" s="64" t="s">
        <v>97</v>
      </c>
      <c r="V230" s="137" t="s">
        <v>116</v>
      </c>
      <c r="W230" s="137" t="s">
        <v>116</v>
      </c>
      <c r="X230" s="137" t="s">
        <v>97</v>
      </c>
      <c r="Y230" s="137" t="s">
        <v>116</v>
      </c>
      <c r="Z230" s="64" t="s">
        <v>205</v>
      </c>
      <c r="AA230" s="137" t="s">
        <v>99</v>
      </c>
      <c r="AB230" s="137" t="s">
        <v>262</v>
      </c>
      <c r="AC230" s="137" t="s">
        <v>263</v>
      </c>
      <c r="AD230" s="138"/>
      <c r="AE230" s="137" t="s">
        <v>102</v>
      </c>
      <c r="AF230" s="124" t="s">
        <v>432</v>
      </c>
      <c r="AG230" s="137" t="s">
        <v>104</v>
      </c>
      <c r="AH230" s="139" t="s">
        <v>433</v>
      </c>
      <c r="AI230" s="94" t="s">
        <v>684</v>
      </c>
      <c r="AJ230" s="243" t="s">
        <v>685</v>
      </c>
      <c r="AK230" s="243" t="s">
        <v>686</v>
      </c>
      <c r="AL230" s="244" t="s">
        <v>687</v>
      </c>
      <c r="AM230" s="238" t="s">
        <v>106</v>
      </c>
      <c r="AN230" s="239">
        <v>45957</v>
      </c>
      <c r="AO230" s="201" t="s">
        <v>264</v>
      </c>
      <c r="AP230" s="201" t="s">
        <v>209</v>
      </c>
      <c r="AQ230" s="245" t="s">
        <v>224</v>
      </c>
    </row>
    <row r="231" spans="1:53" ht="40" customHeight="1">
      <c r="A231" s="67">
        <v>224</v>
      </c>
      <c r="B231" s="296" t="s">
        <v>574</v>
      </c>
      <c r="C231" s="296" t="s">
        <v>689</v>
      </c>
      <c r="D231" s="204" t="s">
        <v>700</v>
      </c>
      <c r="E231" s="204" t="s">
        <v>701</v>
      </c>
      <c r="F231" s="218" t="s">
        <v>137</v>
      </c>
      <c r="G231" s="293" t="s">
        <v>692</v>
      </c>
      <c r="H231" s="294" t="s">
        <v>597</v>
      </c>
      <c r="I231" s="65" t="s">
        <v>693</v>
      </c>
      <c r="J231" s="146" t="s">
        <v>113</v>
      </c>
      <c r="K231" s="61" t="s">
        <v>94</v>
      </c>
      <c r="L231" s="62" t="s">
        <v>125</v>
      </c>
      <c r="M231" s="63">
        <f>IFERROR(VLOOKUP(L231,'Listas Activos'!$B$24:$C$28,2,0),0)</f>
        <v>3</v>
      </c>
      <c r="N231" s="62" t="s">
        <v>115</v>
      </c>
      <c r="O231" s="63">
        <v>3</v>
      </c>
      <c r="P231" s="62" t="s">
        <v>115</v>
      </c>
      <c r="Q231" s="63">
        <v>3</v>
      </c>
      <c r="R231" s="63">
        <v>5</v>
      </c>
      <c r="S231" s="93" t="s">
        <v>96</v>
      </c>
      <c r="T231" s="66"/>
      <c r="U231" s="64" t="s">
        <v>97</v>
      </c>
      <c r="V231" s="137" t="s">
        <v>116</v>
      </c>
      <c r="W231" s="137" t="s">
        <v>116</v>
      </c>
      <c r="X231" s="137" t="s">
        <v>97</v>
      </c>
      <c r="Y231" s="137" t="s">
        <v>116</v>
      </c>
      <c r="Z231" s="64" t="s">
        <v>205</v>
      </c>
      <c r="AA231" s="137" t="s">
        <v>99</v>
      </c>
      <c r="AB231" s="137" t="s">
        <v>262</v>
      </c>
      <c r="AC231" s="137" t="s">
        <v>263</v>
      </c>
      <c r="AD231" s="138"/>
      <c r="AE231" s="137" t="s">
        <v>102</v>
      </c>
      <c r="AF231" s="124" t="s">
        <v>694</v>
      </c>
      <c r="AG231" s="137" t="s">
        <v>104</v>
      </c>
      <c r="AH231" s="139" t="s">
        <v>433</v>
      </c>
      <c r="AI231" s="94" t="s">
        <v>684</v>
      </c>
      <c r="AJ231" s="243" t="s">
        <v>685</v>
      </c>
      <c r="AK231" s="243" t="s">
        <v>686</v>
      </c>
      <c r="AL231" s="244" t="s">
        <v>687</v>
      </c>
      <c r="AM231" s="238" t="s">
        <v>106</v>
      </c>
      <c r="AN231" s="239">
        <v>45957</v>
      </c>
      <c r="AO231" s="201" t="s">
        <v>264</v>
      </c>
      <c r="AP231" s="201" t="s">
        <v>108</v>
      </c>
      <c r="AQ231" s="245" t="s">
        <v>702</v>
      </c>
    </row>
    <row r="232" spans="1:53" ht="40" customHeight="1">
      <c r="A232" s="67">
        <v>225</v>
      </c>
      <c r="B232" s="296" t="s">
        <v>574</v>
      </c>
      <c r="C232" s="296" t="s">
        <v>689</v>
      </c>
      <c r="D232" s="204" t="s">
        <v>703</v>
      </c>
      <c r="E232" s="204" t="s">
        <v>704</v>
      </c>
      <c r="F232" s="62" t="s">
        <v>137</v>
      </c>
      <c r="G232" s="293" t="s">
        <v>692</v>
      </c>
      <c r="H232" s="294" t="s">
        <v>597</v>
      </c>
      <c r="I232" s="65" t="s">
        <v>693</v>
      </c>
      <c r="J232" s="146" t="s">
        <v>113</v>
      </c>
      <c r="K232" s="61" t="s">
        <v>94</v>
      </c>
      <c r="L232" s="218" t="s">
        <v>95</v>
      </c>
      <c r="M232" s="63">
        <f>IFERROR(VLOOKUP(L232,'Listas Activos'!$B$24:$C$28,2,0),0)</f>
        <v>5</v>
      </c>
      <c r="N232" s="62" t="s">
        <v>96</v>
      </c>
      <c r="O232" s="63">
        <v>5</v>
      </c>
      <c r="P232" s="62" t="s">
        <v>96</v>
      </c>
      <c r="Q232" s="63">
        <v>5</v>
      </c>
      <c r="R232" s="63">
        <v>5</v>
      </c>
      <c r="S232" s="93" t="s">
        <v>96</v>
      </c>
      <c r="T232" s="66"/>
      <c r="U232" s="64" t="s">
        <v>97</v>
      </c>
      <c r="V232" s="137" t="s">
        <v>116</v>
      </c>
      <c r="W232" s="137" t="s">
        <v>116</v>
      </c>
      <c r="X232" s="137" t="s">
        <v>97</v>
      </c>
      <c r="Y232" s="137" t="s">
        <v>116</v>
      </c>
      <c r="Z232" s="64" t="s">
        <v>205</v>
      </c>
      <c r="AA232" s="137" t="s">
        <v>99</v>
      </c>
      <c r="AB232" s="137" t="s">
        <v>262</v>
      </c>
      <c r="AC232" s="137" t="s">
        <v>263</v>
      </c>
      <c r="AD232" s="138"/>
      <c r="AE232" s="137" t="s">
        <v>102</v>
      </c>
      <c r="AF232" s="124" t="s">
        <v>694</v>
      </c>
      <c r="AG232" s="137" t="s">
        <v>104</v>
      </c>
      <c r="AH232" s="139"/>
      <c r="AI232" s="94" t="s">
        <v>684</v>
      </c>
      <c r="AJ232" s="243" t="s">
        <v>685</v>
      </c>
      <c r="AK232" s="243" t="s">
        <v>686</v>
      </c>
      <c r="AL232" s="244" t="s">
        <v>687</v>
      </c>
      <c r="AM232" s="238" t="s">
        <v>106</v>
      </c>
      <c r="AN232" s="239">
        <v>45957</v>
      </c>
      <c r="AO232" s="201" t="s">
        <v>264</v>
      </c>
      <c r="AP232" s="201" t="s">
        <v>108</v>
      </c>
      <c r="AQ232" s="245" t="s">
        <v>695</v>
      </c>
    </row>
    <row r="233" spans="1:53" ht="40" customHeight="1">
      <c r="A233" s="67">
        <v>226</v>
      </c>
      <c r="B233" s="290" t="s">
        <v>574</v>
      </c>
      <c r="C233" s="448" t="s">
        <v>705</v>
      </c>
      <c r="D233" s="204" t="s">
        <v>706</v>
      </c>
      <c r="E233" s="204" t="s">
        <v>707</v>
      </c>
      <c r="F233" s="301" t="s">
        <v>90</v>
      </c>
      <c r="G233" s="302" t="s">
        <v>708</v>
      </c>
      <c r="H233" s="303" t="s">
        <v>454</v>
      </c>
      <c r="I233" s="303" t="s">
        <v>454</v>
      </c>
      <c r="J233" s="299" t="s">
        <v>113</v>
      </c>
      <c r="K233" s="207" t="s">
        <v>94</v>
      </c>
      <c r="L233" s="62" t="s">
        <v>125</v>
      </c>
      <c r="M233" s="63">
        <f>IFERROR(VLOOKUP(L233,'Listas Activos'!$B$24:$C$28,2,0),0)</f>
        <v>3</v>
      </c>
      <c r="N233" s="204" t="s">
        <v>126</v>
      </c>
      <c r="O233" s="63">
        <f>IFERROR(VLOOKUP(N233,'Listas Activos'!$B$31:$C$35,2,0),0)</f>
        <v>1</v>
      </c>
      <c r="P233" s="204" t="s">
        <v>126</v>
      </c>
      <c r="Q233" s="63">
        <f>IFERROR(VLOOKUP(P233,'Listas Activos'!$B$38:$C$42,2,0),0)</f>
        <v>1</v>
      </c>
      <c r="R233" s="63">
        <f t="shared" ref="R233:R264" si="20">IF(AND(M233&gt;0,O233&gt;0,Q233&gt;0,U233="Si"),5,IF(OR(M233=0,O233=0,Q233=0),0,IF(AND(M233=1,O233=1,Q233=1),1,(IF(OR(AND(M233=5,O233=5),AND(O233=5,Q233=5),AND(M233=5,Q233=5),AND(M233=5,O233=5,Q233=5)),5,3)))))</f>
        <v>3</v>
      </c>
      <c r="S233" s="93" t="str">
        <f>IFERROR(VLOOKUP(R233,'[1]Listas Activos'!$B$4:$C$7,2,0),"-")</f>
        <v>Medio</v>
      </c>
      <c r="T233" s="344"/>
      <c r="U233" s="343" t="s">
        <v>116</v>
      </c>
      <c r="V233" s="251"/>
      <c r="W233" s="201"/>
      <c r="X233" s="201"/>
      <c r="Y233" s="326"/>
      <c r="Z233" s="64" t="s">
        <v>205</v>
      </c>
      <c r="AA233" s="137" t="s">
        <v>99</v>
      </c>
      <c r="AB233" s="137" t="s">
        <v>262</v>
      </c>
      <c r="AC233" s="137" t="s">
        <v>263</v>
      </c>
      <c r="AD233" s="138">
        <v>40940</v>
      </c>
      <c r="AE233" s="137" t="s">
        <v>454</v>
      </c>
      <c r="AF233" s="124"/>
      <c r="AG233" s="137" t="s">
        <v>234</v>
      </c>
      <c r="AH233" s="139" t="s">
        <v>506</v>
      </c>
      <c r="AI233" s="337" t="str">
        <f>IF(ISERROR(VLOOKUP(AG233,'Listas Ley Transparencia'!$H$3:$M$17,2,0)),"",VLOOKUP(AG233,'Listas Ley Transparencia'!$H$3:$M$17,2,0))</f>
        <v>Información publica y de conocimiento general</v>
      </c>
      <c r="AJ233" s="95" t="str">
        <f>IF(ISERROR(VLOOKUP(AG233,'Listas Ley Transparencia'!$H$3:$M$17,3,0)),"",VLOOKUP(AG233,'Listas Ley Transparencia'!$H$3:$M$17,3,0))</f>
        <v>Información publica y de conocimiento general</v>
      </c>
      <c r="AK233" s="95" t="str">
        <f>IF(ISERROR(VLOOKUP(AG233,'Listas Ley Transparencia'!$H$3:$M$17,4,0)),"",VLOOKUP(AG233,'Listas Ley Transparencia'!$H$3:$M$17,4,0))</f>
        <v>Publica</v>
      </c>
      <c r="AL233" s="333" t="str">
        <f>IF(ISERROR(VLOOKUP(AG233,'Listas Ley Transparencia'!$H$3:$M$17,6,0)),"",VLOOKUP(AG233,'Listas Ley Transparencia'!$H$3:$M$17,6,0))</f>
        <v>No Aplica</v>
      </c>
      <c r="AM233" s="238" t="s">
        <v>235</v>
      </c>
      <c r="AN233" s="239">
        <v>45965</v>
      </c>
      <c r="AO233" s="201" t="s">
        <v>208</v>
      </c>
      <c r="AP233" s="201" t="s">
        <v>108</v>
      </c>
      <c r="AQ233" s="245" t="s">
        <v>709</v>
      </c>
    </row>
    <row r="234" spans="1:53" ht="40" customHeight="1">
      <c r="A234" s="67">
        <v>227</v>
      </c>
      <c r="B234" s="290" t="s">
        <v>574</v>
      </c>
      <c r="C234" s="292" t="s">
        <v>705</v>
      </c>
      <c r="D234" s="204" t="s">
        <v>710</v>
      </c>
      <c r="E234" s="204" t="s">
        <v>711</v>
      </c>
      <c r="F234" s="446" t="s">
        <v>137</v>
      </c>
      <c r="G234" s="302" t="s">
        <v>712</v>
      </c>
      <c r="H234" s="303" t="s">
        <v>306</v>
      </c>
      <c r="I234" s="303" t="s">
        <v>306</v>
      </c>
      <c r="J234" s="299" t="s">
        <v>113</v>
      </c>
      <c r="K234" s="207" t="s">
        <v>94</v>
      </c>
      <c r="L234" s="62" t="s">
        <v>95</v>
      </c>
      <c r="M234" s="63">
        <f>IFERROR(VLOOKUP(L234,'Listas Activos'!$B$24:$C$28,2,0),0)</f>
        <v>5</v>
      </c>
      <c r="N234" s="204" t="s">
        <v>96</v>
      </c>
      <c r="O234" s="63">
        <f>IFERROR(VLOOKUP(N234,'Listas Activos'!$B$31:$C$35,2,0),0)</f>
        <v>5</v>
      </c>
      <c r="P234" s="204" t="s">
        <v>115</v>
      </c>
      <c r="Q234" s="63">
        <f>IFERROR(VLOOKUP(P234,'Listas Activos'!$B$38:$C$42,2,0),0)</f>
        <v>3</v>
      </c>
      <c r="R234" s="63">
        <f t="shared" si="20"/>
        <v>5</v>
      </c>
      <c r="S234" s="93" t="str">
        <f>IFERROR(VLOOKUP(R234,'[1]Listas Activos'!$B$4:$C$7,2,0),"-")</f>
        <v>Alto</v>
      </c>
      <c r="T234" s="344"/>
      <c r="U234" s="343" t="s">
        <v>713</v>
      </c>
      <c r="V234" s="251"/>
      <c r="W234" s="201"/>
      <c r="X234" s="201" t="s">
        <v>97</v>
      </c>
      <c r="Y234" s="326"/>
      <c r="Z234" s="64" t="s">
        <v>205</v>
      </c>
      <c r="AA234" s="137" t="s">
        <v>99</v>
      </c>
      <c r="AB234" s="137" t="s">
        <v>262</v>
      </c>
      <c r="AC234" s="137" t="s">
        <v>263</v>
      </c>
      <c r="AD234" s="138"/>
      <c r="AE234" s="137" t="s">
        <v>102</v>
      </c>
      <c r="AF234" s="124" t="s">
        <v>714</v>
      </c>
      <c r="AG234" s="137" t="s">
        <v>104</v>
      </c>
      <c r="AH234" s="139" t="s">
        <v>506</v>
      </c>
      <c r="AI234" s="337" t="str">
        <f>IF(ISERROR(VLOOKUP(AG234,'Listas Ley Transparencia'!$H$3:$M$17,2,0)),"",VLOOKUP(AG234,'Listas Ley Transparencia'!$H$3:$M$17,2,0))</f>
        <v>Información exceptuada por daño de derechos a personas naturales o jurídicas. Articulo 18 Ley 1712 de 2014</v>
      </c>
      <c r="AJ234" s="95" t="str">
        <f>IF(ISERROR(VLOOKUP(AG234,'Listas Ley Transparencia'!$H$3:$M$17,3,0)),"",VLOOKUP(AG234,'Listas Ley Transparencia'!$H$3:$M$17,3,0))</f>
        <v>El derecho de toda persona a la intimidad, bajo las limitaciones propias que impone la condición de servidor publico, en concordancia con lo estipulado</v>
      </c>
      <c r="AK234" s="95" t="str">
        <f>IF(ISERROR(VLOOKUP(AG234,'Listas Ley Transparencia'!$H$3:$M$17,4,0)),"",VLOOKUP(AG234,'Listas Ley Transparencia'!$H$3:$M$17,4,0))</f>
        <v>Publica Clasificada</v>
      </c>
      <c r="AL234" s="333" t="str">
        <f>IF(ISERROR(VLOOKUP(AG234,'Listas Ley Transparencia'!$H$3:$M$17,6,0)),"",VLOOKUP(AG234,'Listas Ley Transparencia'!$H$3:$M$17,6,0))</f>
        <v>Ilimitada</v>
      </c>
      <c r="AM234" s="238" t="s">
        <v>106</v>
      </c>
      <c r="AN234" s="239">
        <v>45965</v>
      </c>
      <c r="AO234" s="201" t="s">
        <v>264</v>
      </c>
      <c r="AP234" s="201" t="s">
        <v>267</v>
      </c>
      <c r="AQ234" s="245" t="s">
        <v>715</v>
      </c>
    </row>
    <row r="235" spans="1:53" ht="40" customHeight="1">
      <c r="A235" s="67">
        <v>228</v>
      </c>
      <c r="B235" s="290" t="s">
        <v>574</v>
      </c>
      <c r="C235" s="292" t="s">
        <v>705</v>
      </c>
      <c r="D235" s="204" t="s">
        <v>716</v>
      </c>
      <c r="E235" s="204" t="s">
        <v>717</v>
      </c>
      <c r="F235" s="446" t="s">
        <v>137</v>
      </c>
      <c r="G235" s="302" t="s">
        <v>718</v>
      </c>
      <c r="H235" s="303" t="s">
        <v>461</v>
      </c>
      <c r="I235" s="303" t="s">
        <v>461</v>
      </c>
      <c r="J235" s="299" t="s">
        <v>113</v>
      </c>
      <c r="K235" s="207" t="s">
        <v>94</v>
      </c>
      <c r="L235" s="62" t="s">
        <v>143</v>
      </c>
      <c r="M235" s="63">
        <f>IFERROR(VLOOKUP(L235,'Listas Activos'!$B$24:$C$28,2,0),0)</f>
        <v>1</v>
      </c>
      <c r="N235" s="204" t="s">
        <v>115</v>
      </c>
      <c r="O235" s="63">
        <f>IFERROR(VLOOKUP(N235,'Listas Activos'!$B$31:$C$35,2,0),0)</f>
        <v>3</v>
      </c>
      <c r="P235" s="204" t="s">
        <v>126</v>
      </c>
      <c r="Q235" s="63">
        <f>IFERROR(VLOOKUP(P235,'Listas Activos'!$B$38:$C$42,2,0),0)</f>
        <v>1</v>
      </c>
      <c r="R235" s="63">
        <f t="shared" si="20"/>
        <v>3</v>
      </c>
      <c r="S235" s="93" t="str">
        <f>IFERROR(VLOOKUP(R235,'[1]Listas Activos'!$B$4:$C$7,2,0),"-")</f>
        <v>Medio</v>
      </c>
      <c r="T235" s="344"/>
      <c r="U235" s="343" t="s">
        <v>116</v>
      </c>
      <c r="V235" s="251"/>
      <c r="W235" s="201"/>
      <c r="X235" s="201"/>
      <c r="Y235" s="326"/>
      <c r="Z235" s="64" t="s">
        <v>205</v>
      </c>
      <c r="AA235" s="137" t="s">
        <v>99</v>
      </c>
      <c r="AB235" s="137" t="s">
        <v>262</v>
      </c>
      <c r="AC235" s="137" t="s">
        <v>263</v>
      </c>
      <c r="AD235" s="138">
        <v>40940</v>
      </c>
      <c r="AE235" s="137" t="s">
        <v>461</v>
      </c>
      <c r="AF235" s="124"/>
      <c r="AG235" s="137" t="s">
        <v>234</v>
      </c>
      <c r="AH235" s="139" t="s">
        <v>506</v>
      </c>
      <c r="AI235" s="337" t="str">
        <f>IF(ISERROR(VLOOKUP(AG235,'Listas Ley Transparencia'!$H$3:$M$17,2,0)),"",VLOOKUP(AG235,'Listas Ley Transparencia'!$H$3:$M$17,2,0))</f>
        <v>Información publica y de conocimiento general</v>
      </c>
      <c r="AJ235" s="95" t="str">
        <f>IF(ISERROR(VLOOKUP(AG235,'Listas Ley Transparencia'!$H$3:$M$17,3,0)),"",VLOOKUP(AG235,'Listas Ley Transparencia'!$H$3:$M$17,3,0))</f>
        <v>Información publica y de conocimiento general</v>
      </c>
      <c r="AK235" s="95" t="str">
        <f>IF(ISERROR(VLOOKUP(AG235,'Listas Ley Transparencia'!$H$3:$M$17,4,0)),"",VLOOKUP(AG235,'Listas Ley Transparencia'!$H$3:$M$17,4,0))</f>
        <v>Publica</v>
      </c>
      <c r="AL235" s="333" t="str">
        <f>IF(ISERROR(VLOOKUP(AG235,'Listas Ley Transparencia'!$H$3:$M$17,6,0)),"",VLOOKUP(AG235,'Listas Ley Transparencia'!$H$3:$M$17,6,0))</f>
        <v>No Aplica</v>
      </c>
      <c r="AM235" s="238" t="s">
        <v>235</v>
      </c>
      <c r="AN235" s="239">
        <v>45965</v>
      </c>
      <c r="AO235" s="201" t="s">
        <v>264</v>
      </c>
      <c r="AP235" s="201" t="s">
        <v>267</v>
      </c>
      <c r="AQ235" s="245" t="s">
        <v>715</v>
      </c>
    </row>
    <row r="236" spans="1:53" ht="40" customHeight="1">
      <c r="A236" s="67">
        <v>229</v>
      </c>
      <c r="B236" s="290" t="s">
        <v>574</v>
      </c>
      <c r="C236" s="292" t="s">
        <v>705</v>
      </c>
      <c r="D236" s="204" t="s">
        <v>719</v>
      </c>
      <c r="E236" s="204" t="s">
        <v>720</v>
      </c>
      <c r="F236" s="446" t="s">
        <v>137</v>
      </c>
      <c r="G236" s="302" t="s">
        <v>718</v>
      </c>
      <c r="H236" s="303" t="s">
        <v>461</v>
      </c>
      <c r="I236" s="303" t="s">
        <v>461</v>
      </c>
      <c r="J236" s="299" t="s">
        <v>113</v>
      </c>
      <c r="K236" s="207" t="s">
        <v>94</v>
      </c>
      <c r="L236" s="62" t="s">
        <v>143</v>
      </c>
      <c r="M236" s="63">
        <f>IFERROR(VLOOKUP(L236,'Listas Activos'!$B$24:$C$28,2,0),0)</f>
        <v>1</v>
      </c>
      <c r="N236" s="204" t="s">
        <v>126</v>
      </c>
      <c r="O236" s="63">
        <f>IFERROR(VLOOKUP(N236,'Listas Activos'!$B$31:$C$35,2,0),0)</f>
        <v>1</v>
      </c>
      <c r="P236" s="204" t="s">
        <v>126</v>
      </c>
      <c r="Q236" s="63">
        <f>IFERROR(VLOOKUP(P236,'Listas Activos'!$B$38:$C$42,2,0),0)</f>
        <v>1</v>
      </c>
      <c r="R236" s="63">
        <f t="shared" si="20"/>
        <v>1</v>
      </c>
      <c r="S236" s="93" t="str">
        <f>IFERROR(VLOOKUP(R236,'[1]Listas Activos'!$B$4:$C$7,2,0),"-")</f>
        <v>Bajo</v>
      </c>
      <c r="T236" s="344"/>
      <c r="U236" s="343" t="s">
        <v>116</v>
      </c>
      <c r="V236" s="251"/>
      <c r="W236" s="201"/>
      <c r="X236" s="201"/>
      <c r="Y236" s="326"/>
      <c r="Z236" s="64" t="s">
        <v>205</v>
      </c>
      <c r="AA236" s="137" t="s">
        <v>99</v>
      </c>
      <c r="AB236" s="137" t="s">
        <v>262</v>
      </c>
      <c r="AC236" s="137" t="s">
        <v>263</v>
      </c>
      <c r="AD236" s="138">
        <v>40940</v>
      </c>
      <c r="AE236" s="137"/>
      <c r="AF236" s="124"/>
      <c r="AG236" s="137" t="s">
        <v>234</v>
      </c>
      <c r="AH236" s="139" t="s">
        <v>506</v>
      </c>
      <c r="AI236" s="337" t="str">
        <f>IF(ISERROR(VLOOKUP(AG236,'Listas Ley Transparencia'!$H$3:$M$17,2,0)),"",VLOOKUP(AG236,'Listas Ley Transparencia'!$H$3:$M$17,2,0))</f>
        <v>Información publica y de conocimiento general</v>
      </c>
      <c r="AJ236" s="95" t="str">
        <f>IF(ISERROR(VLOOKUP(AG236,'Listas Ley Transparencia'!$H$3:$M$17,3,0)),"",VLOOKUP(AG236,'Listas Ley Transparencia'!$H$3:$M$17,3,0))</f>
        <v>Información publica y de conocimiento general</v>
      </c>
      <c r="AK236" s="95" t="str">
        <f>IF(ISERROR(VLOOKUP(AG236,'Listas Ley Transparencia'!$H$3:$M$17,4,0)),"",VLOOKUP(AG236,'Listas Ley Transparencia'!$H$3:$M$17,4,0))</f>
        <v>Publica</v>
      </c>
      <c r="AL236" s="333" t="str">
        <f>IF(ISERROR(VLOOKUP(AG236,'Listas Ley Transparencia'!$H$3:$M$17,6,0)),"",VLOOKUP(AG236,'Listas Ley Transparencia'!$H$3:$M$17,6,0))</f>
        <v>No Aplica</v>
      </c>
      <c r="AM236" s="238" t="s">
        <v>235</v>
      </c>
      <c r="AN236" s="239">
        <v>45965</v>
      </c>
      <c r="AO236" s="201" t="s">
        <v>418</v>
      </c>
      <c r="AP236" s="201" t="s">
        <v>267</v>
      </c>
      <c r="AQ236" s="245" t="s">
        <v>715</v>
      </c>
    </row>
    <row r="237" spans="1:53" ht="40" customHeight="1">
      <c r="A237" s="67">
        <v>230</v>
      </c>
      <c r="B237" s="290" t="s">
        <v>574</v>
      </c>
      <c r="C237" s="292" t="s">
        <v>705</v>
      </c>
      <c r="D237" s="204" t="s">
        <v>721</v>
      </c>
      <c r="E237" s="204" t="s">
        <v>722</v>
      </c>
      <c r="F237" s="446" t="s">
        <v>137</v>
      </c>
      <c r="G237" s="302" t="s">
        <v>718</v>
      </c>
      <c r="H237" s="303" t="s">
        <v>112</v>
      </c>
      <c r="I237" s="303" t="s">
        <v>112</v>
      </c>
      <c r="J237" s="299" t="s">
        <v>113</v>
      </c>
      <c r="K237" s="207" t="s">
        <v>94</v>
      </c>
      <c r="L237" s="62" t="s">
        <v>143</v>
      </c>
      <c r="M237" s="63">
        <f>IFERROR(VLOOKUP(L237,'Listas Activos'!$B$24:$C$28,2,0),0)</f>
        <v>1</v>
      </c>
      <c r="N237" s="204" t="s">
        <v>115</v>
      </c>
      <c r="O237" s="63">
        <f>IFERROR(VLOOKUP(N237,'Listas Activos'!$B$31:$C$35,2,0),0)</f>
        <v>3</v>
      </c>
      <c r="P237" s="204" t="s">
        <v>115</v>
      </c>
      <c r="Q237" s="63">
        <f>IFERROR(VLOOKUP(P237,'Listas Activos'!$B$38:$C$42,2,0),0)</f>
        <v>3</v>
      </c>
      <c r="R237" s="63">
        <f t="shared" si="20"/>
        <v>3</v>
      </c>
      <c r="S237" s="93" t="str">
        <f>IFERROR(VLOOKUP(R237,'[1]Listas Activos'!$B$4:$C$7,2,0),"-")</f>
        <v>Medio</v>
      </c>
      <c r="T237" s="344"/>
      <c r="U237" s="343" t="s">
        <v>116</v>
      </c>
      <c r="V237" s="251"/>
      <c r="W237" s="201"/>
      <c r="X237" s="201"/>
      <c r="Y237" s="326"/>
      <c r="Z237" s="64" t="s">
        <v>205</v>
      </c>
      <c r="AA237" s="137" t="s">
        <v>99</v>
      </c>
      <c r="AB237" s="137" t="s">
        <v>262</v>
      </c>
      <c r="AC237" s="137" t="s">
        <v>263</v>
      </c>
      <c r="AD237" s="138">
        <v>40940</v>
      </c>
      <c r="AE237" s="137" t="s">
        <v>102</v>
      </c>
      <c r="AF237" s="124" t="s">
        <v>723</v>
      </c>
      <c r="AG237" s="137" t="s">
        <v>234</v>
      </c>
      <c r="AH237" s="139" t="s">
        <v>506</v>
      </c>
      <c r="AI237" s="337" t="str">
        <f>IF(ISERROR(VLOOKUP(AG237,'Listas Ley Transparencia'!$H$3:$M$17,2,0)),"",VLOOKUP(AG237,'Listas Ley Transparencia'!$H$3:$M$17,2,0))</f>
        <v>Información publica y de conocimiento general</v>
      </c>
      <c r="AJ237" s="95" t="str">
        <f>IF(ISERROR(VLOOKUP(AG237,'Listas Ley Transparencia'!$H$3:$M$17,3,0)),"",VLOOKUP(AG237,'Listas Ley Transparencia'!$H$3:$M$17,3,0))</f>
        <v>Información publica y de conocimiento general</v>
      </c>
      <c r="AK237" s="95" t="str">
        <f>IF(ISERROR(VLOOKUP(AG237,'Listas Ley Transparencia'!$H$3:$M$17,4,0)),"",VLOOKUP(AG237,'Listas Ley Transparencia'!$H$3:$M$17,4,0))</f>
        <v>Publica</v>
      </c>
      <c r="AL237" s="333" t="str">
        <f>IF(ISERROR(VLOOKUP(AG237,'Listas Ley Transparencia'!$H$3:$M$17,6,0)),"",VLOOKUP(AG237,'Listas Ley Transparencia'!$H$3:$M$17,6,0))</f>
        <v>No Aplica</v>
      </c>
      <c r="AM237" s="238" t="s">
        <v>235</v>
      </c>
      <c r="AN237" s="239">
        <v>45965</v>
      </c>
      <c r="AO237" s="201" t="s">
        <v>418</v>
      </c>
      <c r="AP237" s="201" t="s">
        <v>267</v>
      </c>
      <c r="AQ237" s="245" t="s">
        <v>715</v>
      </c>
    </row>
    <row r="238" spans="1:53" ht="40" customHeight="1">
      <c r="A238" s="67">
        <v>231</v>
      </c>
      <c r="B238" s="290" t="s">
        <v>574</v>
      </c>
      <c r="C238" s="292" t="s">
        <v>705</v>
      </c>
      <c r="D238" s="204" t="s">
        <v>724</v>
      </c>
      <c r="E238" s="204" t="s">
        <v>725</v>
      </c>
      <c r="F238" s="446" t="s">
        <v>137</v>
      </c>
      <c r="G238" s="302" t="s">
        <v>726</v>
      </c>
      <c r="H238" s="303" t="s">
        <v>112</v>
      </c>
      <c r="I238" s="303" t="s">
        <v>112</v>
      </c>
      <c r="J238" s="299" t="s">
        <v>113</v>
      </c>
      <c r="K238" s="207" t="s">
        <v>94</v>
      </c>
      <c r="L238" s="62" t="s">
        <v>125</v>
      </c>
      <c r="M238" s="63">
        <f>IFERROR(VLOOKUP(L238,'Listas Activos'!$B$24:$C$28,2,0),0)</f>
        <v>3</v>
      </c>
      <c r="N238" s="204" t="s">
        <v>126</v>
      </c>
      <c r="O238" s="63">
        <f>IFERROR(VLOOKUP(N238,'Listas Activos'!$B$31:$C$35,2,0),0)</f>
        <v>1</v>
      </c>
      <c r="P238" s="204" t="s">
        <v>126</v>
      </c>
      <c r="Q238" s="63">
        <f>IFERROR(VLOOKUP(P238,'Listas Activos'!$B$38:$C$42,2,0),0)</f>
        <v>1</v>
      </c>
      <c r="R238" s="63">
        <f t="shared" si="20"/>
        <v>3</v>
      </c>
      <c r="S238" s="93" t="str">
        <f>IFERROR(VLOOKUP(R238,'[1]Listas Activos'!$B$4:$C$7,2,0),"-")</f>
        <v>Medio</v>
      </c>
      <c r="T238" s="344"/>
      <c r="U238" s="343" t="s">
        <v>116</v>
      </c>
      <c r="V238" s="251"/>
      <c r="W238" s="201"/>
      <c r="X238" s="201"/>
      <c r="Y238" s="326"/>
      <c r="Z238" s="64" t="s">
        <v>205</v>
      </c>
      <c r="AA238" s="137" t="s">
        <v>99</v>
      </c>
      <c r="AB238" s="137" t="s">
        <v>481</v>
      </c>
      <c r="AC238" s="137" t="s">
        <v>263</v>
      </c>
      <c r="AD238" s="138"/>
      <c r="AE238" s="137" t="s">
        <v>92</v>
      </c>
      <c r="AF238" s="124"/>
      <c r="AG238" s="137" t="s">
        <v>234</v>
      </c>
      <c r="AH238" s="257" t="s">
        <v>506</v>
      </c>
      <c r="AI238" s="337" t="str">
        <f>IF(ISERROR(VLOOKUP(AG238,'Listas Ley Transparencia'!$H$3:$M$17,2,0)),"",VLOOKUP(AG238,'Listas Ley Transparencia'!$H$3:$M$17,2,0))</f>
        <v>Información publica y de conocimiento general</v>
      </c>
      <c r="AJ238" s="95" t="str">
        <f>IF(ISERROR(VLOOKUP(AG238,'Listas Ley Transparencia'!$H$3:$M$17,3,0)),"",VLOOKUP(AG238,'Listas Ley Transparencia'!$H$3:$M$17,3,0))</f>
        <v>Información publica y de conocimiento general</v>
      </c>
      <c r="AK238" s="95" t="str">
        <f>IF(ISERROR(VLOOKUP(AG238,'Listas Ley Transparencia'!$H$3:$M$17,4,0)),"",VLOOKUP(AG238,'Listas Ley Transparencia'!$H$3:$M$17,4,0))</f>
        <v>Publica</v>
      </c>
      <c r="AL238" s="333" t="str">
        <f>IF(ISERROR(VLOOKUP(AG238,'Listas Ley Transparencia'!$H$3:$M$17,6,0)),"",VLOOKUP(AG238,'Listas Ley Transparencia'!$H$3:$M$17,6,0))</f>
        <v>No Aplica</v>
      </c>
      <c r="AM238" s="238" t="s">
        <v>235</v>
      </c>
      <c r="AN238" s="239">
        <v>45965</v>
      </c>
      <c r="AO238" s="201" t="s">
        <v>418</v>
      </c>
      <c r="AP238" s="201" t="s">
        <v>267</v>
      </c>
      <c r="AQ238" s="245" t="s">
        <v>715</v>
      </c>
    </row>
    <row r="239" spans="1:53" ht="40" customHeight="1">
      <c r="A239" s="67">
        <v>232</v>
      </c>
      <c r="B239" s="290" t="s">
        <v>574</v>
      </c>
      <c r="C239" s="292" t="s">
        <v>705</v>
      </c>
      <c r="D239" s="204" t="s">
        <v>727</v>
      </c>
      <c r="E239" s="204" t="s">
        <v>728</v>
      </c>
      <c r="F239" s="446" t="s">
        <v>137</v>
      </c>
      <c r="G239" s="302" t="s">
        <v>726</v>
      </c>
      <c r="H239" s="303" t="s">
        <v>112</v>
      </c>
      <c r="I239" s="303" t="s">
        <v>112</v>
      </c>
      <c r="J239" s="299" t="s">
        <v>113</v>
      </c>
      <c r="K239" s="207" t="s">
        <v>94</v>
      </c>
      <c r="L239" s="62" t="s">
        <v>125</v>
      </c>
      <c r="M239" s="63">
        <f>IFERROR(VLOOKUP(L239,'Listas Activos'!$B$24:$C$28,2,0),0)</f>
        <v>3</v>
      </c>
      <c r="N239" s="204" t="s">
        <v>126</v>
      </c>
      <c r="O239" s="63">
        <f>IFERROR(VLOOKUP(N239,'Listas Activos'!$B$31:$C$35,2,0),0)</f>
        <v>1</v>
      </c>
      <c r="P239" s="204" t="s">
        <v>126</v>
      </c>
      <c r="Q239" s="63">
        <f>IFERROR(VLOOKUP(P239,'Listas Activos'!$B$38:$C$42,2,0),0)</f>
        <v>1</v>
      </c>
      <c r="R239" s="63">
        <f t="shared" si="20"/>
        <v>5</v>
      </c>
      <c r="S239" s="93" t="str">
        <f>IFERROR(VLOOKUP(R239,'[1]Listas Activos'!$B$4:$C$7,2,0),"-")</f>
        <v>Alto</v>
      </c>
      <c r="T239" s="344"/>
      <c r="U239" s="343" t="s">
        <v>97</v>
      </c>
      <c r="V239" s="251"/>
      <c r="W239" s="201"/>
      <c r="X239" s="201" t="s">
        <v>97</v>
      </c>
      <c r="Y239" s="326"/>
      <c r="Z239" s="64" t="s">
        <v>205</v>
      </c>
      <c r="AA239" s="137" t="s">
        <v>99</v>
      </c>
      <c r="AB239" s="137" t="s">
        <v>262</v>
      </c>
      <c r="AC239" s="137" t="s">
        <v>263</v>
      </c>
      <c r="AD239" s="138"/>
      <c r="AE239" s="137" t="s">
        <v>112</v>
      </c>
      <c r="AF239" s="124"/>
      <c r="AG239" s="137" t="s">
        <v>234</v>
      </c>
      <c r="AH239" s="257" t="s">
        <v>506</v>
      </c>
      <c r="AI239" s="337" t="str">
        <f>IF(ISERROR(VLOOKUP(AG239,'Listas Ley Transparencia'!$H$3:$M$17,2,0)),"",VLOOKUP(AG239,'Listas Ley Transparencia'!$H$3:$M$17,2,0))</f>
        <v>Información publica y de conocimiento general</v>
      </c>
      <c r="AJ239" s="95" t="str">
        <f>IF(ISERROR(VLOOKUP(AG239,'Listas Ley Transparencia'!$H$3:$M$17,3,0)),"",VLOOKUP(AG239,'Listas Ley Transparencia'!$H$3:$M$17,3,0))</f>
        <v>Información publica y de conocimiento general</v>
      </c>
      <c r="AK239" s="95" t="str">
        <f>IF(ISERROR(VLOOKUP(AG239,'Listas Ley Transparencia'!$H$3:$M$17,4,0)),"",VLOOKUP(AG239,'Listas Ley Transparencia'!$H$3:$M$17,4,0))</f>
        <v>Publica</v>
      </c>
      <c r="AL239" s="333" t="str">
        <f>IF(ISERROR(VLOOKUP(AG239,'Listas Ley Transparencia'!$H$3:$M$17,6,0)),"",VLOOKUP(AG239,'Listas Ley Transparencia'!$H$3:$M$17,6,0))</f>
        <v>No Aplica</v>
      </c>
      <c r="AM239" s="238" t="s">
        <v>235</v>
      </c>
      <c r="AN239" s="239">
        <v>45965</v>
      </c>
      <c r="AO239" s="201" t="s">
        <v>273</v>
      </c>
      <c r="AP239" s="201" t="s">
        <v>267</v>
      </c>
      <c r="AQ239" s="245" t="s">
        <v>715</v>
      </c>
    </row>
    <row r="240" spans="1:53" ht="40" customHeight="1">
      <c r="A240" s="67">
        <v>233</v>
      </c>
      <c r="B240" s="290" t="s">
        <v>574</v>
      </c>
      <c r="C240" s="292" t="s">
        <v>705</v>
      </c>
      <c r="D240" s="204" t="s">
        <v>729</v>
      </c>
      <c r="E240" s="204" t="s">
        <v>730</v>
      </c>
      <c r="F240" s="446" t="s">
        <v>137</v>
      </c>
      <c r="G240" s="302" t="s">
        <v>726</v>
      </c>
      <c r="H240" s="303" t="s">
        <v>112</v>
      </c>
      <c r="I240" s="303" t="s">
        <v>112</v>
      </c>
      <c r="J240" s="299" t="s">
        <v>113</v>
      </c>
      <c r="K240" s="207" t="s">
        <v>94</v>
      </c>
      <c r="L240" s="62" t="s">
        <v>125</v>
      </c>
      <c r="M240" s="63">
        <f>IFERROR(VLOOKUP(L240,'Listas Activos'!$B$24:$C$28,2,0),0)</f>
        <v>3</v>
      </c>
      <c r="N240" s="204" t="s">
        <v>126</v>
      </c>
      <c r="O240" s="63">
        <f>IFERROR(VLOOKUP(N240,'Listas Activos'!$B$31:$C$35,2,0),0)</f>
        <v>1</v>
      </c>
      <c r="P240" s="204" t="s">
        <v>126</v>
      </c>
      <c r="Q240" s="63">
        <f>IFERROR(VLOOKUP(P240,'Listas Activos'!$B$38:$C$42,2,0),0)</f>
        <v>1</v>
      </c>
      <c r="R240" s="63">
        <f t="shared" si="20"/>
        <v>3</v>
      </c>
      <c r="S240" s="93" t="str">
        <f>IFERROR(VLOOKUP(R240,'[1]Listas Activos'!$B$4:$C$7,2,0),"-")</f>
        <v>Medio</v>
      </c>
      <c r="T240" s="344"/>
      <c r="U240" s="343" t="s">
        <v>116</v>
      </c>
      <c r="V240" s="251"/>
      <c r="W240" s="201"/>
      <c r="X240" s="201"/>
      <c r="Y240" s="326"/>
      <c r="Z240" s="64" t="s">
        <v>205</v>
      </c>
      <c r="AA240" s="137" t="s">
        <v>99</v>
      </c>
      <c r="AB240" s="137" t="s">
        <v>262</v>
      </c>
      <c r="AC240" s="137" t="s">
        <v>263</v>
      </c>
      <c r="AD240" s="138"/>
      <c r="AE240" s="137" t="s">
        <v>102</v>
      </c>
      <c r="AF240" s="124" t="s">
        <v>731</v>
      </c>
      <c r="AG240" s="137" t="s">
        <v>234</v>
      </c>
      <c r="AH240" s="257" t="s">
        <v>506</v>
      </c>
      <c r="AI240" s="337" t="str">
        <f>IF(ISERROR(VLOOKUP(AG240,'Listas Ley Transparencia'!$H$3:$M$17,2,0)),"",VLOOKUP(AG240,'Listas Ley Transparencia'!$H$3:$M$17,2,0))</f>
        <v>Información publica y de conocimiento general</v>
      </c>
      <c r="AJ240" s="95" t="str">
        <f>IF(ISERROR(VLOOKUP(AG240,'Listas Ley Transparencia'!$H$3:$M$17,3,0)),"",VLOOKUP(AG240,'Listas Ley Transparencia'!$H$3:$M$17,3,0))</f>
        <v>Información publica y de conocimiento general</v>
      </c>
      <c r="AK240" s="95" t="str">
        <f>IF(ISERROR(VLOOKUP(AG240,'Listas Ley Transparencia'!$H$3:$M$17,4,0)),"",VLOOKUP(AG240,'Listas Ley Transparencia'!$H$3:$M$17,4,0))</f>
        <v>Publica</v>
      </c>
      <c r="AL240" s="333" t="str">
        <f>IF(ISERROR(VLOOKUP(AG240,'Listas Ley Transparencia'!$H$3:$M$17,6,0)),"",VLOOKUP(AG240,'Listas Ley Transparencia'!$H$3:$M$17,6,0))</f>
        <v>No Aplica</v>
      </c>
      <c r="AM240" s="238" t="s">
        <v>235</v>
      </c>
      <c r="AN240" s="239">
        <v>45965</v>
      </c>
      <c r="AO240" s="201" t="s">
        <v>418</v>
      </c>
      <c r="AP240" s="201" t="s">
        <v>267</v>
      </c>
      <c r="AQ240" s="245" t="s">
        <v>715</v>
      </c>
    </row>
    <row r="241" spans="1:43" ht="40" customHeight="1">
      <c r="A241" s="67">
        <v>234</v>
      </c>
      <c r="B241" s="290" t="s">
        <v>574</v>
      </c>
      <c r="C241" s="292" t="s">
        <v>705</v>
      </c>
      <c r="D241" s="204" t="s">
        <v>732</v>
      </c>
      <c r="E241" s="204" t="s">
        <v>733</v>
      </c>
      <c r="F241" s="446" t="s">
        <v>137</v>
      </c>
      <c r="G241" s="302" t="s">
        <v>734</v>
      </c>
      <c r="H241" s="303" t="s">
        <v>461</v>
      </c>
      <c r="I241" s="303" t="s">
        <v>461</v>
      </c>
      <c r="J241" s="299" t="s">
        <v>113</v>
      </c>
      <c r="K241" s="207" t="s">
        <v>94</v>
      </c>
      <c r="L241" s="62" t="s">
        <v>143</v>
      </c>
      <c r="M241" s="63">
        <f>IFERROR(VLOOKUP(L241,'Listas Activos'!$B$24:$C$28,2,0),0)</f>
        <v>1</v>
      </c>
      <c r="N241" s="204" t="s">
        <v>115</v>
      </c>
      <c r="O241" s="63">
        <f>IFERROR(VLOOKUP(N241,'Listas Activos'!$B$31:$C$35,2,0),0)</f>
        <v>3</v>
      </c>
      <c r="P241" s="204" t="s">
        <v>115</v>
      </c>
      <c r="Q241" s="63">
        <f>IFERROR(VLOOKUP(P241,'Listas Activos'!$B$38:$C$42,2,0),0)</f>
        <v>3</v>
      </c>
      <c r="R241" s="63">
        <f t="shared" si="20"/>
        <v>3</v>
      </c>
      <c r="S241" s="93" t="str">
        <f>IFERROR(VLOOKUP(R241,'[1]Listas Activos'!$B$4:$C$7,2,0),"-")</f>
        <v>Medio</v>
      </c>
      <c r="T241" s="344"/>
      <c r="U241" s="343" t="s">
        <v>116</v>
      </c>
      <c r="V241" s="251"/>
      <c r="W241" s="201"/>
      <c r="X241" s="201"/>
      <c r="Y241" s="326"/>
      <c r="Z241" s="64" t="s">
        <v>205</v>
      </c>
      <c r="AA241" s="137" t="s">
        <v>99</v>
      </c>
      <c r="AB241" s="137" t="s">
        <v>262</v>
      </c>
      <c r="AC241" s="137" t="s">
        <v>263</v>
      </c>
      <c r="AD241" s="138"/>
      <c r="AE241" s="137"/>
      <c r="AF241" s="124"/>
      <c r="AG241" s="137" t="s">
        <v>234</v>
      </c>
      <c r="AH241" s="257" t="s">
        <v>506</v>
      </c>
      <c r="AI241" s="337" t="str">
        <f>IF(ISERROR(VLOOKUP(AG241,'Listas Ley Transparencia'!$H$3:$M$17,2,0)),"",VLOOKUP(AG241,'Listas Ley Transparencia'!$H$3:$M$17,2,0))</f>
        <v>Información publica y de conocimiento general</v>
      </c>
      <c r="AJ241" s="95" t="str">
        <f>IF(ISERROR(VLOOKUP(AG241,'Listas Ley Transparencia'!$H$3:$M$17,3,0)),"",VLOOKUP(AG241,'Listas Ley Transparencia'!$H$3:$M$17,3,0))</f>
        <v>Información publica y de conocimiento general</v>
      </c>
      <c r="AK241" s="95" t="str">
        <f>IF(ISERROR(VLOOKUP(AG241,'Listas Ley Transparencia'!$H$3:$M$17,4,0)),"",VLOOKUP(AG241,'Listas Ley Transparencia'!$H$3:$M$17,4,0))</f>
        <v>Publica</v>
      </c>
      <c r="AL241" s="333" t="str">
        <f>IF(ISERROR(VLOOKUP(AG241,'Listas Ley Transparencia'!$H$3:$M$17,6,0)),"",VLOOKUP(AG241,'Listas Ley Transparencia'!$H$3:$M$17,6,0))</f>
        <v>No Aplica</v>
      </c>
      <c r="AM241" s="238" t="s">
        <v>235</v>
      </c>
      <c r="AN241" s="239">
        <v>45965</v>
      </c>
      <c r="AO241" s="201" t="s">
        <v>418</v>
      </c>
      <c r="AP241" s="201" t="s">
        <v>267</v>
      </c>
      <c r="AQ241" s="245" t="s">
        <v>715</v>
      </c>
    </row>
    <row r="242" spans="1:43" ht="40" customHeight="1">
      <c r="A242" s="67">
        <v>235</v>
      </c>
      <c r="B242" s="290" t="s">
        <v>574</v>
      </c>
      <c r="C242" s="292" t="s">
        <v>705</v>
      </c>
      <c r="D242" s="204" t="s">
        <v>735</v>
      </c>
      <c r="E242" s="204" t="s">
        <v>736</v>
      </c>
      <c r="F242" s="446" t="s">
        <v>137</v>
      </c>
      <c r="G242" s="302"/>
      <c r="H242" s="303" t="s">
        <v>112</v>
      </c>
      <c r="I242" s="303" t="s">
        <v>112</v>
      </c>
      <c r="J242" s="299" t="s">
        <v>113</v>
      </c>
      <c r="K242" s="207" t="s">
        <v>94</v>
      </c>
      <c r="L242" s="62" t="s">
        <v>125</v>
      </c>
      <c r="M242" s="63">
        <f>IFERROR(VLOOKUP(L242,'Listas Activos'!$B$24:$C$28,2,0),0)</f>
        <v>3</v>
      </c>
      <c r="N242" s="204" t="s">
        <v>126</v>
      </c>
      <c r="O242" s="63">
        <f>IFERROR(VLOOKUP(N242,'Listas Activos'!$B$31:$C$35,2,0),0)</f>
        <v>1</v>
      </c>
      <c r="P242" s="204" t="s">
        <v>126</v>
      </c>
      <c r="Q242" s="63">
        <f>IFERROR(VLOOKUP(P242,'Listas Activos'!$B$38:$C$42,2,0),0)</f>
        <v>1</v>
      </c>
      <c r="R242" s="63">
        <f t="shared" si="20"/>
        <v>3</v>
      </c>
      <c r="S242" s="93" t="str">
        <f>IFERROR(VLOOKUP(R242,'[1]Listas Activos'!$B$4:$C$7,2,0),"-")</f>
        <v>Medio</v>
      </c>
      <c r="T242" s="344"/>
      <c r="U242" s="343" t="s">
        <v>116</v>
      </c>
      <c r="V242" s="251"/>
      <c r="W242" s="201"/>
      <c r="X242" s="201"/>
      <c r="Y242" s="326"/>
      <c r="Z242" s="64" t="s">
        <v>205</v>
      </c>
      <c r="AA242" s="137" t="s">
        <v>99</v>
      </c>
      <c r="AB242" s="137" t="s">
        <v>262</v>
      </c>
      <c r="AC242" s="137" t="s">
        <v>263</v>
      </c>
      <c r="AD242" s="138">
        <v>40940</v>
      </c>
      <c r="AE242" s="137"/>
      <c r="AF242" s="124"/>
      <c r="AG242" s="137" t="s">
        <v>234</v>
      </c>
      <c r="AH242" s="257" t="s">
        <v>506</v>
      </c>
      <c r="AI242" s="337" t="str">
        <f>IF(ISERROR(VLOOKUP(AG242,'Listas Ley Transparencia'!$H$3:$M$17,2,0)),"",VLOOKUP(AG242,'Listas Ley Transparencia'!$H$3:$M$17,2,0))</f>
        <v>Información publica y de conocimiento general</v>
      </c>
      <c r="AJ242" s="95" t="str">
        <f>IF(ISERROR(VLOOKUP(AG242,'Listas Ley Transparencia'!$H$3:$M$17,3,0)),"",VLOOKUP(AG242,'Listas Ley Transparencia'!$H$3:$M$17,3,0))</f>
        <v>Información publica y de conocimiento general</v>
      </c>
      <c r="AK242" s="95" t="str">
        <f>IF(ISERROR(VLOOKUP(AG242,'Listas Ley Transparencia'!$H$3:$M$17,4,0)),"",VLOOKUP(AG242,'Listas Ley Transparencia'!$H$3:$M$17,4,0))</f>
        <v>Publica</v>
      </c>
      <c r="AL242" s="333" t="str">
        <f>IF(ISERROR(VLOOKUP(AG242,'Listas Ley Transparencia'!$H$3:$M$17,6,0)),"",VLOOKUP(AG242,'Listas Ley Transparencia'!$H$3:$M$17,6,0))</f>
        <v>No Aplica</v>
      </c>
      <c r="AM242" s="238" t="s">
        <v>235</v>
      </c>
      <c r="AN242" s="239">
        <v>45965</v>
      </c>
      <c r="AO242" s="201" t="s">
        <v>273</v>
      </c>
      <c r="AP242" s="201" t="s">
        <v>267</v>
      </c>
      <c r="AQ242" s="245" t="s">
        <v>715</v>
      </c>
    </row>
    <row r="243" spans="1:43" ht="40" customHeight="1">
      <c r="A243" s="67">
        <v>236</v>
      </c>
      <c r="B243" s="290" t="s">
        <v>574</v>
      </c>
      <c r="C243" s="292" t="s">
        <v>705</v>
      </c>
      <c r="D243" s="204" t="s">
        <v>737</v>
      </c>
      <c r="E243" s="204" t="s">
        <v>738</v>
      </c>
      <c r="F243" s="446" t="s">
        <v>137</v>
      </c>
      <c r="G243" s="302" t="s">
        <v>739</v>
      </c>
      <c r="H243" s="303" t="s">
        <v>461</v>
      </c>
      <c r="I243" s="303" t="s">
        <v>461</v>
      </c>
      <c r="J243" s="299" t="s">
        <v>113</v>
      </c>
      <c r="K243" s="207" t="s">
        <v>94</v>
      </c>
      <c r="L243" s="62" t="s">
        <v>143</v>
      </c>
      <c r="M243" s="63">
        <f>IFERROR(VLOOKUP(L243,'Listas Activos'!$B$24:$C$28,2,0),0)</f>
        <v>1</v>
      </c>
      <c r="N243" s="204" t="s">
        <v>115</v>
      </c>
      <c r="O243" s="63">
        <f>IFERROR(VLOOKUP(N243,'Listas Activos'!$B$31:$C$35,2,0),0)</f>
        <v>3</v>
      </c>
      <c r="P243" s="204" t="s">
        <v>115</v>
      </c>
      <c r="Q243" s="63">
        <f>IFERROR(VLOOKUP(P243,'Listas Activos'!$B$38:$C$42,2,0),0)</f>
        <v>3</v>
      </c>
      <c r="R243" s="63">
        <f t="shared" si="20"/>
        <v>3</v>
      </c>
      <c r="S243" s="93" t="str">
        <f>IFERROR(VLOOKUP(R243,'[1]Listas Activos'!$B$4:$C$7,2,0),"-")</f>
        <v>Medio</v>
      </c>
      <c r="T243" s="344"/>
      <c r="U243" s="343" t="s">
        <v>116</v>
      </c>
      <c r="V243" s="251"/>
      <c r="W243" s="201"/>
      <c r="X243" s="201"/>
      <c r="Y243" s="326"/>
      <c r="Z243" s="64" t="s">
        <v>205</v>
      </c>
      <c r="AA243" s="137" t="s">
        <v>99</v>
      </c>
      <c r="AB243" s="137" t="s">
        <v>481</v>
      </c>
      <c r="AC243" s="137" t="s">
        <v>263</v>
      </c>
      <c r="AD243" s="138">
        <v>44986</v>
      </c>
      <c r="AE243" s="137" t="s">
        <v>461</v>
      </c>
      <c r="AF243" s="124"/>
      <c r="AG243" s="137" t="s">
        <v>234</v>
      </c>
      <c r="AH243" s="257" t="s">
        <v>506</v>
      </c>
      <c r="AI243" s="337" t="str">
        <f>IF(ISERROR(VLOOKUP(AG243,'Listas Ley Transparencia'!$H$3:$M$17,2,0)),"",VLOOKUP(AG243,'Listas Ley Transparencia'!$H$3:$M$17,2,0))</f>
        <v>Información publica y de conocimiento general</v>
      </c>
      <c r="AJ243" s="95" t="str">
        <f>IF(ISERROR(VLOOKUP(AG243,'Listas Ley Transparencia'!$H$3:$M$17,3,0)),"",VLOOKUP(AG243,'Listas Ley Transparencia'!$H$3:$M$17,3,0))</f>
        <v>Información publica y de conocimiento general</v>
      </c>
      <c r="AK243" s="95" t="str">
        <f>IF(ISERROR(VLOOKUP(AG243,'Listas Ley Transparencia'!$H$3:$M$17,4,0)),"",VLOOKUP(AG243,'Listas Ley Transparencia'!$H$3:$M$17,4,0))</f>
        <v>Publica</v>
      </c>
      <c r="AL243" s="333" t="str">
        <f>IF(ISERROR(VLOOKUP(AG243,'Listas Ley Transparencia'!$H$3:$M$17,6,0)),"",VLOOKUP(AG243,'Listas Ley Transparencia'!$H$3:$M$17,6,0))</f>
        <v>No Aplica</v>
      </c>
      <c r="AM243" s="238" t="s">
        <v>235</v>
      </c>
      <c r="AN243" s="239">
        <v>45965</v>
      </c>
      <c r="AO243" s="201" t="s">
        <v>418</v>
      </c>
      <c r="AP243" s="201" t="s">
        <v>267</v>
      </c>
      <c r="AQ243" s="245" t="s">
        <v>715</v>
      </c>
    </row>
    <row r="244" spans="1:43" ht="40" customHeight="1">
      <c r="A244" s="67">
        <v>237</v>
      </c>
      <c r="B244" s="290" t="s">
        <v>574</v>
      </c>
      <c r="C244" s="292" t="s">
        <v>705</v>
      </c>
      <c r="D244" s="204" t="s">
        <v>740</v>
      </c>
      <c r="E244" s="204" t="s">
        <v>741</v>
      </c>
      <c r="F244" s="446" t="s">
        <v>137</v>
      </c>
      <c r="G244" s="302" t="s">
        <v>742</v>
      </c>
      <c r="H244" s="303" t="s">
        <v>461</v>
      </c>
      <c r="I244" s="303" t="s">
        <v>461</v>
      </c>
      <c r="J244" s="299" t="s">
        <v>113</v>
      </c>
      <c r="K244" s="207" t="s">
        <v>94</v>
      </c>
      <c r="L244" s="62" t="s">
        <v>143</v>
      </c>
      <c r="M244" s="63">
        <f>IFERROR(VLOOKUP(L244,'Listas Activos'!$B$24:$C$28,2,0),0)</f>
        <v>1</v>
      </c>
      <c r="N244" s="204" t="s">
        <v>96</v>
      </c>
      <c r="O244" s="63">
        <f>IFERROR(VLOOKUP(N244,'Listas Activos'!$B$31:$C$35,2,0),0)</f>
        <v>5</v>
      </c>
      <c r="P244" s="204" t="s">
        <v>126</v>
      </c>
      <c r="Q244" s="63">
        <f>IFERROR(VLOOKUP(P244,'Listas Activos'!$B$38:$C$42,2,0),0)</f>
        <v>1</v>
      </c>
      <c r="R244" s="63">
        <f t="shared" si="20"/>
        <v>3</v>
      </c>
      <c r="S244" s="93" t="str">
        <f>IFERROR(VLOOKUP(R244,'[1]Listas Activos'!$B$4:$C$7,2,0),"-")</f>
        <v>Medio</v>
      </c>
      <c r="T244" s="344"/>
      <c r="U244" s="343" t="s">
        <v>116</v>
      </c>
      <c r="V244" s="251"/>
      <c r="W244" s="201"/>
      <c r="X244" s="201"/>
      <c r="Y244" s="326"/>
      <c r="Z244" s="64" t="s">
        <v>205</v>
      </c>
      <c r="AA244" s="137" t="s">
        <v>99</v>
      </c>
      <c r="AB244" s="137" t="s">
        <v>262</v>
      </c>
      <c r="AC244" s="137" t="s">
        <v>263</v>
      </c>
      <c r="AD244" s="138">
        <v>45292</v>
      </c>
      <c r="AE244" s="137" t="s">
        <v>461</v>
      </c>
      <c r="AF244" s="124"/>
      <c r="AG244" s="137" t="s">
        <v>234</v>
      </c>
      <c r="AH244" s="257" t="s">
        <v>506</v>
      </c>
      <c r="AI244" s="337" t="str">
        <f>IF(ISERROR(VLOOKUP(AG244,'Listas Ley Transparencia'!$H$3:$M$17,2,0)),"",VLOOKUP(AG244,'Listas Ley Transparencia'!$H$3:$M$17,2,0))</f>
        <v>Información publica y de conocimiento general</v>
      </c>
      <c r="AJ244" s="95" t="str">
        <f>IF(ISERROR(VLOOKUP(AG244,'Listas Ley Transparencia'!$H$3:$M$17,3,0)),"",VLOOKUP(AG244,'Listas Ley Transparencia'!$H$3:$M$17,3,0))</f>
        <v>Información publica y de conocimiento general</v>
      </c>
      <c r="AK244" s="95" t="str">
        <f>IF(ISERROR(VLOOKUP(AG244,'Listas Ley Transparencia'!$H$3:$M$17,4,0)),"",VLOOKUP(AG244,'Listas Ley Transparencia'!$H$3:$M$17,4,0))</f>
        <v>Publica</v>
      </c>
      <c r="AL244" s="333" t="str">
        <f>IF(ISERROR(VLOOKUP(AG244,'Listas Ley Transparencia'!$H$3:$M$17,6,0)),"",VLOOKUP(AG244,'Listas Ley Transparencia'!$H$3:$M$17,6,0))</f>
        <v>No Aplica</v>
      </c>
      <c r="AM244" s="238" t="s">
        <v>235</v>
      </c>
      <c r="AN244" s="239">
        <v>45965</v>
      </c>
      <c r="AO244" s="201" t="s">
        <v>418</v>
      </c>
      <c r="AP244" s="201" t="s">
        <v>267</v>
      </c>
      <c r="AQ244" s="245" t="s">
        <v>715</v>
      </c>
    </row>
    <row r="245" spans="1:43" ht="40" customHeight="1">
      <c r="A245" s="67">
        <v>238</v>
      </c>
      <c r="B245" s="290" t="s">
        <v>574</v>
      </c>
      <c r="C245" s="292" t="s">
        <v>705</v>
      </c>
      <c r="D245" s="204" t="s">
        <v>743</v>
      </c>
      <c r="E245" s="204" t="s">
        <v>744</v>
      </c>
      <c r="F245" s="446" t="s">
        <v>137</v>
      </c>
      <c r="G245" s="302" t="s">
        <v>742</v>
      </c>
      <c r="H245" s="303" t="s">
        <v>461</v>
      </c>
      <c r="I245" s="303" t="s">
        <v>461</v>
      </c>
      <c r="J245" s="299" t="s">
        <v>113</v>
      </c>
      <c r="K245" s="207" t="s">
        <v>94</v>
      </c>
      <c r="L245" s="62" t="s">
        <v>143</v>
      </c>
      <c r="M245" s="63">
        <f>IFERROR(VLOOKUP(L245,'Listas Activos'!$B$24:$C$28,2,0),0)</f>
        <v>1</v>
      </c>
      <c r="N245" s="204" t="s">
        <v>96</v>
      </c>
      <c r="O245" s="63">
        <f>IFERROR(VLOOKUP(N245,'Listas Activos'!$B$31:$C$35,2,0),0)</f>
        <v>5</v>
      </c>
      <c r="P245" s="204" t="s">
        <v>126</v>
      </c>
      <c r="Q245" s="63">
        <f>IFERROR(VLOOKUP(P245,'Listas Activos'!$B$38:$C$42,2,0),0)</f>
        <v>1</v>
      </c>
      <c r="R245" s="63">
        <f t="shared" si="20"/>
        <v>3</v>
      </c>
      <c r="S245" s="93" t="str">
        <f>IFERROR(VLOOKUP(R245,'[1]Listas Activos'!$B$4:$C$7,2,0),"-")</f>
        <v>Medio</v>
      </c>
      <c r="T245" s="344"/>
      <c r="U245" s="343" t="s">
        <v>116</v>
      </c>
      <c r="V245" s="251"/>
      <c r="W245" s="201"/>
      <c r="X245" s="201"/>
      <c r="Y245" s="326"/>
      <c r="Z245" s="64" t="s">
        <v>205</v>
      </c>
      <c r="AA245" s="137" t="s">
        <v>99</v>
      </c>
      <c r="AB245" s="137" t="s">
        <v>262</v>
      </c>
      <c r="AC245" s="137" t="s">
        <v>263</v>
      </c>
      <c r="AD245" s="138">
        <v>45292</v>
      </c>
      <c r="AE245" s="137" t="s">
        <v>461</v>
      </c>
      <c r="AF245" s="124"/>
      <c r="AG245" s="137" t="s">
        <v>234</v>
      </c>
      <c r="AH245" s="257" t="s">
        <v>506</v>
      </c>
      <c r="AI245" s="337" t="str">
        <f>IF(ISERROR(VLOOKUP(AG245,'Listas Ley Transparencia'!$H$3:$M$17,2,0)),"",VLOOKUP(AG245,'Listas Ley Transparencia'!$H$3:$M$17,2,0))</f>
        <v>Información publica y de conocimiento general</v>
      </c>
      <c r="AJ245" s="95" t="str">
        <f>IF(ISERROR(VLOOKUP(AG245,'Listas Ley Transparencia'!$H$3:$M$17,3,0)),"",VLOOKUP(AG245,'Listas Ley Transparencia'!$H$3:$M$17,3,0))</f>
        <v>Información publica y de conocimiento general</v>
      </c>
      <c r="AK245" s="95" t="str">
        <f>IF(ISERROR(VLOOKUP(AG245,'Listas Ley Transparencia'!$H$3:$M$17,4,0)),"",VLOOKUP(AG245,'Listas Ley Transparencia'!$H$3:$M$17,4,0))</f>
        <v>Publica</v>
      </c>
      <c r="AL245" s="333" t="str">
        <f>IF(ISERROR(VLOOKUP(AG245,'Listas Ley Transparencia'!$H$3:$M$17,6,0)),"",VLOOKUP(AG245,'Listas Ley Transparencia'!$H$3:$M$17,6,0))</f>
        <v>No Aplica</v>
      </c>
      <c r="AM245" s="238" t="s">
        <v>235</v>
      </c>
      <c r="AN245" s="239">
        <v>45965</v>
      </c>
      <c r="AO245" s="201" t="s">
        <v>418</v>
      </c>
      <c r="AP245" s="201" t="s">
        <v>267</v>
      </c>
      <c r="AQ245" s="245" t="s">
        <v>715</v>
      </c>
    </row>
    <row r="246" spans="1:43" ht="40" customHeight="1">
      <c r="A246" s="67">
        <v>239</v>
      </c>
      <c r="B246" s="290" t="s">
        <v>574</v>
      </c>
      <c r="C246" s="292" t="s">
        <v>705</v>
      </c>
      <c r="D246" s="204" t="s">
        <v>745</v>
      </c>
      <c r="E246" s="204" t="s">
        <v>746</v>
      </c>
      <c r="F246" s="446" t="s">
        <v>137</v>
      </c>
      <c r="G246" s="302" t="s">
        <v>718</v>
      </c>
      <c r="H246" s="303" t="s">
        <v>112</v>
      </c>
      <c r="I246" s="303" t="s">
        <v>112</v>
      </c>
      <c r="J246" s="299" t="s">
        <v>113</v>
      </c>
      <c r="K246" s="207" t="s">
        <v>94</v>
      </c>
      <c r="L246" s="62" t="s">
        <v>95</v>
      </c>
      <c r="M246" s="63">
        <f>IFERROR(VLOOKUP(L246,'Listas Activos'!$B$24:$C$28,2,0),0)</f>
        <v>5</v>
      </c>
      <c r="N246" s="204" t="s">
        <v>126</v>
      </c>
      <c r="O246" s="63">
        <f>IFERROR(VLOOKUP(N246,'Listas Activos'!$B$31:$C$35,2,0),0)</f>
        <v>1</v>
      </c>
      <c r="P246" s="204" t="s">
        <v>115</v>
      </c>
      <c r="Q246" s="63">
        <f>IFERROR(VLOOKUP(P246,'Listas Activos'!$B$38:$C$42,2,0),0)</f>
        <v>3</v>
      </c>
      <c r="R246" s="63">
        <f t="shared" si="20"/>
        <v>5</v>
      </c>
      <c r="S246" s="93" t="str">
        <f>IFERROR(VLOOKUP(R246,'[1]Listas Activos'!$B$4:$C$7,2,0),"-")</f>
        <v>Alto</v>
      </c>
      <c r="T246" s="344"/>
      <c r="U246" s="343" t="s">
        <v>97</v>
      </c>
      <c r="V246" s="251"/>
      <c r="W246" s="201"/>
      <c r="X246" s="201" t="s">
        <v>97</v>
      </c>
      <c r="Y246" s="326"/>
      <c r="Z246" s="64" t="s">
        <v>205</v>
      </c>
      <c r="AA246" s="137" t="s">
        <v>99</v>
      </c>
      <c r="AB246" s="137" t="s">
        <v>481</v>
      </c>
      <c r="AC246" s="137" t="s">
        <v>263</v>
      </c>
      <c r="AD246" s="138">
        <v>40940</v>
      </c>
      <c r="AE246" s="137"/>
      <c r="AF246" s="124"/>
      <c r="AG246" s="137" t="s">
        <v>104</v>
      </c>
      <c r="AH246" s="257" t="s">
        <v>506</v>
      </c>
      <c r="AI246" s="337" t="str">
        <f>IF(ISERROR(VLOOKUP(AG246,'Listas Ley Transparencia'!$H$3:$M$17,2,0)),"",VLOOKUP(AG246,'Listas Ley Transparencia'!$H$3:$M$17,2,0))</f>
        <v>Información exceptuada por daño de derechos a personas naturales o jurídicas. Articulo 18 Ley 1712 de 2014</v>
      </c>
      <c r="AJ246" s="95" t="str">
        <f>IF(ISERROR(VLOOKUP(AG246,'Listas Ley Transparencia'!$H$3:$M$17,3,0)),"",VLOOKUP(AG246,'Listas Ley Transparencia'!$H$3:$M$17,3,0))</f>
        <v>El derecho de toda persona a la intimidad, bajo las limitaciones propias que impone la condición de servidor publico, en concordancia con lo estipulado</v>
      </c>
      <c r="AK246" s="95" t="str">
        <f>IF(ISERROR(VLOOKUP(AG246,'Listas Ley Transparencia'!$H$3:$M$17,4,0)),"",VLOOKUP(AG246,'Listas Ley Transparencia'!$H$3:$M$17,4,0))</f>
        <v>Publica Clasificada</v>
      </c>
      <c r="AL246" s="333" t="str">
        <f>IF(ISERROR(VLOOKUP(AG246,'Listas Ley Transparencia'!$H$3:$M$17,6,0)),"",VLOOKUP(AG246,'Listas Ley Transparencia'!$H$3:$M$17,6,0))</f>
        <v>Ilimitada</v>
      </c>
      <c r="AM246" s="238" t="s">
        <v>106</v>
      </c>
      <c r="AN246" s="239">
        <v>45965</v>
      </c>
      <c r="AO246" s="201" t="s">
        <v>276</v>
      </c>
      <c r="AP246" s="201" t="s">
        <v>267</v>
      </c>
      <c r="AQ246" s="245" t="s">
        <v>715</v>
      </c>
    </row>
    <row r="247" spans="1:43" ht="40" customHeight="1">
      <c r="A247" s="67">
        <v>240</v>
      </c>
      <c r="B247" s="290" t="s">
        <v>574</v>
      </c>
      <c r="C247" s="292" t="s">
        <v>705</v>
      </c>
      <c r="D247" s="204" t="s">
        <v>747</v>
      </c>
      <c r="E247" s="204" t="s">
        <v>748</v>
      </c>
      <c r="F247" s="446" t="s">
        <v>137</v>
      </c>
      <c r="G247" s="302" t="s">
        <v>718</v>
      </c>
      <c r="H247" s="303" t="s">
        <v>112</v>
      </c>
      <c r="I247" s="303" t="s">
        <v>112</v>
      </c>
      <c r="J247" s="299" t="s">
        <v>113</v>
      </c>
      <c r="K247" s="207" t="s">
        <v>94</v>
      </c>
      <c r="L247" s="62" t="s">
        <v>95</v>
      </c>
      <c r="M247" s="63">
        <f>IFERROR(VLOOKUP(L247,'Listas Activos'!$B$24:$C$28,2,0),0)</f>
        <v>5</v>
      </c>
      <c r="N247" s="204" t="s">
        <v>126</v>
      </c>
      <c r="O247" s="63">
        <f>IFERROR(VLOOKUP(N247,'Listas Activos'!$B$31:$C$35,2,0),0)</f>
        <v>1</v>
      </c>
      <c r="P247" s="204" t="s">
        <v>115</v>
      </c>
      <c r="Q247" s="63">
        <f>IFERROR(VLOOKUP(P247,'Listas Activos'!$B$38:$C$42,2,0),0)</f>
        <v>3</v>
      </c>
      <c r="R247" s="63">
        <f t="shared" si="20"/>
        <v>5</v>
      </c>
      <c r="S247" s="93" t="str">
        <f>IFERROR(VLOOKUP(R247,'[1]Listas Activos'!$B$4:$C$7,2,0),"-")</f>
        <v>Alto</v>
      </c>
      <c r="T247" s="344"/>
      <c r="U247" s="343" t="s">
        <v>97</v>
      </c>
      <c r="V247" s="251"/>
      <c r="W247" s="201"/>
      <c r="X247" s="201" t="s">
        <v>97</v>
      </c>
      <c r="Y247" s="326"/>
      <c r="Z247" s="64" t="s">
        <v>205</v>
      </c>
      <c r="AA247" s="137" t="s">
        <v>99</v>
      </c>
      <c r="AB247" s="137" t="s">
        <v>481</v>
      </c>
      <c r="AC247" s="137" t="s">
        <v>263</v>
      </c>
      <c r="AD247" s="138">
        <v>40940</v>
      </c>
      <c r="AE247" s="137"/>
      <c r="AF247" s="124"/>
      <c r="AG247" s="137" t="s">
        <v>104</v>
      </c>
      <c r="AH247" s="257" t="s">
        <v>506</v>
      </c>
      <c r="AI247" s="337" t="str">
        <f>IF(ISERROR(VLOOKUP(AG247,'Listas Ley Transparencia'!$H$3:$M$17,2,0)),"",VLOOKUP(AG247,'Listas Ley Transparencia'!$H$3:$M$17,2,0))</f>
        <v>Información exceptuada por daño de derechos a personas naturales o jurídicas. Articulo 18 Ley 1712 de 2014</v>
      </c>
      <c r="AJ247" s="95" t="str">
        <f>IF(ISERROR(VLOOKUP(AG247,'Listas Ley Transparencia'!$H$3:$M$17,3,0)),"",VLOOKUP(AG247,'Listas Ley Transparencia'!$H$3:$M$17,3,0))</f>
        <v>El derecho de toda persona a la intimidad, bajo las limitaciones propias que impone la condición de servidor publico, en concordancia con lo estipulado</v>
      </c>
      <c r="AK247" s="95" t="str">
        <f>IF(ISERROR(VLOOKUP(AG247,'Listas Ley Transparencia'!$H$3:$M$17,4,0)),"",VLOOKUP(AG247,'Listas Ley Transparencia'!$H$3:$M$17,4,0))</f>
        <v>Publica Clasificada</v>
      </c>
      <c r="AL247" s="333" t="str">
        <f>IF(ISERROR(VLOOKUP(AG247,'Listas Ley Transparencia'!$H$3:$M$17,6,0)),"",VLOOKUP(AG247,'Listas Ley Transparencia'!$H$3:$M$17,6,0))</f>
        <v>Ilimitada</v>
      </c>
      <c r="AM247" s="238" t="s">
        <v>106</v>
      </c>
      <c r="AN247" s="239">
        <v>45965</v>
      </c>
      <c r="AO247" s="201" t="s">
        <v>276</v>
      </c>
      <c r="AP247" s="201" t="s">
        <v>267</v>
      </c>
      <c r="AQ247" s="245" t="s">
        <v>715</v>
      </c>
    </row>
    <row r="248" spans="1:43" ht="40" customHeight="1">
      <c r="A248" s="67">
        <v>241</v>
      </c>
      <c r="B248" s="290" t="s">
        <v>574</v>
      </c>
      <c r="C248" s="292" t="s">
        <v>705</v>
      </c>
      <c r="D248" s="204" t="s">
        <v>749</v>
      </c>
      <c r="E248" s="204" t="s">
        <v>750</v>
      </c>
      <c r="F248" s="447" t="s">
        <v>90</v>
      </c>
      <c r="G248" s="304" t="s">
        <v>751</v>
      </c>
      <c r="H248" s="303" t="s">
        <v>597</v>
      </c>
      <c r="I248" s="303" t="s">
        <v>461</v>
      </c>
      <c r="J248" s="300" t="s">
        <v>113</v>
      </c>
      <c r="K248" s="207" t="s">
        <v>94</v>
      </c>
      <c r="L248" s="62" t="s">
        <v>125</v>
      </c>
      <c r="M248" s="63">
        <f>IFERROR(VLOOKUP(L248,'Listas Activos'!$B$24:$C$28,2,0),0)</f>
        <v>3</v>
      </c>
      <c r="N248" s="201" t="s">
        <v>115</v>
      </c>
      <c r="O248" s="63">
        <f>IFERROR(VLOOKUP(N248,'Listas Activos'!$B$31:$C$35,2,0),0)</f>
        <v>3</v>
      </c>
      <c r="P248" s="201" t="s">
        <v>115</v>
      </c>
      <c r="Q248" s="63">
        <f>IFERROR(VLOOKUP(P248,'Listas Activos'!$B$38:$C$42,2,0),0)</f>
        <v>3</v>
      </c>
      <c r="R248" s="63">
        <f t="shared" si="20"/>
        <v>5</v>
      </c>
      <c r="S248" s="93" t="str">
        <f>IFERROR(VLOOKUP(R248,'[1]Listas Activos'!$B$4:$C$7,2,0),"-")</f>
        <v>Alto</v>
      </c>
      <c r="T248" s="344"/>
      <c r="U248" s="343" t="s">
        <v>97</v>
      </c>
      <c r="V248" s="251" t="s">
        <v>116</v>
      </c>
      <c r="W248" s="201" t="s">
        <v>116</v>
      </c>
      <c r="X248" s="201" t="s">
        <v>97</v>
      </c>
      <c r="Y248" s="326" t="s">
        <v>116</v>
      </c>
      <c r="Z248" s="64" t="s">
        <v>205</v>
      </c>
      <c r="AA248" s="137" t="s">
        <v>99</v>
      </c>
      <c r="AB248" s="137" t="s">
        <v>752</v>
      </c>
      <c r="AC248" s="137" t="s">
        <v>263</v>
      </c>
      <c r="AD248" s="138">
        <v>41273</v>
      </c>
      <c r="AE248" s="137" t="s">
        <v>102</v>
      </c>
      <c r="AF248" s="124" t="s">
        <v>602</v>
      </c>
      <c r="AG248" s="137" t="s">
        <v>104</v>
      </c>
      <c r="AH248" s="257" t="s">
        <v>506</v>
      </c>
      <c r="AI248" s="337" t="str">
        <f>IF(ISERROR(VLOOKUP(AG248,'Listas Ley Transparencia'!$H$3:$M$17,2,0)),"",VLOOKUP(AG248,'Listas Ley Transparencia'!$H$3:$M$17,2,0))</f>
        <v>Información exceptuada por daño de derechos a personas naturales o jurídicas. Articulo 18 Ley 1712 de 2014</v>
      </c>
      <c r="AJ248" s="95" t="str">
        <f>IF(ISERROR(VLOOKUP(AG248,'Listas Ley Transparencia'!$H$3:$M$17,3,0)),"",VLOOKUP(AG248,'Listas Ley Transparencia'!$H$3:$M$17,3,0))</f>
        <v>El derecho de toda persona a la intimidad, bajo las limitaciones propias que impone la condición de servidor publico, en concordancia con lo estipulado</v>
      </c>
      <c r="AK248" s="95" t="str">
        <f>IF(ISERROR(VLOOKUP(AG248,'Listas Ley Transparencia'!$H$3:$M$17,4,0)),"",VLOOKUP(AG248,'Listas Ley Transparencia'!$H$3:$M$17,4,0))</f>
        <v>Publica Clasificada</v>
      </c>
      <c r="AL248" s="333" t="str">
        <f>IF(ISERROR(VLOOKUP(AG248,'Listas Ley Transparencia'!$H$3:$M$17,6,0)),"",VLOOKUP(AG248,'Listas Ley Transparencia'!$H$3:$M$17,6,0))</f>
        <v>Ilimitada</v>
      </c>
      <c r="AM248" s="238" t="s">
        <v>106</v>
      </c>
      <c r="AN248" s="239">
        <v>45965</v>
      </c>
      <c r="AO248" s="201" t="s">
        <v>264</v>
      </c>
      <c r="AP248" s="201" t="s">
        <v>209</v>
      </c>
      <c r="AQ248" s="245" t="s">
        <v>224</v>
      </c>
    </row>
    <row r="249" spans="1:43" ht="40" customHeight="1">
      <c r="A249" s="67">
        <v>242</v>
      </c>
      <c r="B249" s="290" t="s">
        <v>574</v>
      </c>
      <c r="C249" s="292" t="s">
        <v>705</v>
      </c>
      <c r="D249" s="204" t="s">
        <v>753</v>
      </c>
      <c r="E249" s="204" t="s">
        <v>754</v>
      </c>
      <c r="F249" s="447" t="s">
        <v>90</v>
      </c>
      <c r="G249" s="304" t="s">
        <v>755</v>
      </c>
      <c r="H249" s="303" t="s">
        <v>112</v>
      </c>
      <c r="I249" s="303" t="s">
        <v>112</v>
      </c>
      <c r="J249" s="300" t="s">
        <v>113</v>
      </c>
      <c r="K249" s="207" t="s">
        <v>94</v>
      </c>
      <c r="L249" s="62" t="s">
        <v>143</v>
      </c>
      <c r="M249" s="63">
        <f>IFERROR(VLOOKUP(L249,'Listas Activos'!$B$24:$C$28,2,0),0)</f>
        <v>1</v>
      </c>
      <c r="N249" s="201" t="s">
        <v>96</v>
      </c>
      <c r="O249" s="63">
        <f>IFERROR(VLOOKUP(N249,'Listas Activos'!$B$31:$C$35,2,0),0)</f>
        <v>5</v>
      </c>
      <c r="P249" s="201" t="s">
        <v>96</v>
      </c>
      <c r="Q249" s="63">
        <f>IFERROR(VLOOKUP(P249,'Listas Activos'!$B$38:$C$42,2,0),0)</f>
        <v>5</v>
      </c>
      <c r="R249" s="63">
        <f t="shared" si="20"/>
        <v>5</v>
      </c>
      <c r="S249" s="93" t="str">
        <f>IFERROR(VLOOKUP(R249,'[1]Listas Activos'!$B$4:$C$7,2,0),"-")</f>
        <v>Alto</v>
      </c>
      <c r="T249" s="344"/>
      <c r="U249" s="343" t="s">
        <v>116</v>
      </c>
      <c r="V249" s="251" t="s">
        <v>116</v>
      </c>
      <c r="W249" s="201" t="s">
        <v>116</v>
      </c>
      <c r="X249" s="201" t="s">
        <v>116</v>
      </c>
      <c r="Y249" s="326" t="s">
        <v>116</v>
      </c>
      <c r="Z249" s="64" t="s">
        <v>205</v>
      </c>
      <c r="AA249" s="137" t="s">
        <v>99</v>
      </c>
      <c r="AB249" s="137" t="s">
        <v>752</v>
      </c>
      <c r="AC249" s="137" t="s">
        <v>296</v>
      </c>
      <c r="AD249" s="138">
        <v>41273</v>
      </c>
      <c r="AE249" s="137" t="s">
        <v>102</v>
      </c>
      <c r="AF249" s="124" t="s">
        <v>756</v>
      </c>
      <c r="AG249" s="137" t="s">
        <v>234</v>
      </c>
      <c r="AH249" s="257" t="s">
        <v>506</v>
      </c>
      <c r="AI249" s="337" t="str">
        <f>IF(ISERROR(VLOOKUP(AG249,'Listas Ley Transparencia'!$H$3:$M$17,2,0)),"",VLOOKUP(AG249,'Listas Ley Transparencia'!$H$3:$M$17,2,0))</f>
        <v>Información publica y de conocimiento general</v>
      </c>
      <c r="AJ249" s="95" t="str">
        <f>IF(ISERROR(VLOOKUP(AG249,'Listas Ley Transparencia'!$H$3:$M$17,3,0)),"",VLOOKUP(AG249,'Listas Ley Transparencia'!$H$3:$M$17,3,0))</f>
        <v>Información publica y de conocimiento general</v>
      </c>
      <c r="AK249" s="95" t="str">
        <f>IF(ISERROR(VLOOKUP(AG249,'Listas Ley Transparencia'!$H$3:$M$17,4,0)),"",VLOOKUP(AG249,'Listas Ley Transparencia'!$H$3:$M$17,4,0))</f>
        <v>Publica</v>
      </c>
      <c r="AL249" s="333" t="str">
        <f>IF(ISERROR(VLOOKUP(AG249,'Listas Ley Transparencia'!$H$3:$M$17,6,0)),"",VLOOKUP(AG249,'Listas Ley Transparencia'!$H$3:$M$17,6,0))</f>
        <v>No Aplica</v>
      </c>
      <c r="AM249" s="238" t="s">
        <v>235</v>
      </c>
      <c r="AN249" s="239">
        <v>45965</v>
      </c>
      <c r="AO249" s="201" t="s">
        <v>418</v>
      </c>
      <c r="AP249" s="201" t="s">
        <v>516</v>
      </c>
      <c r="AQ249" s="245" t="s">
        <v>757</v>
      </c>
    </row>
    <row r="250" spans="1:43" ht="40" customHeight="1">
      <c r="A250" s="67">
        <v>243</v>
      </c>
      <c r="B250" s="290" t="s">
        <v>574</v>
      </c>
      <c r="C250" s="292" t="s">
        <v>705</v>
      </c>
      <c r="D250" s="204" t="s">
        <v>758</v>
      </c>
      <c r="E250" s="204" t="s">
        <v>759</v>
      </c>
      <c r="F250" s="447" t="s">
        <v>90</v>
      </c>
      <c r="G250" s="304" t="s">
        <v>755</v>
      </c>
      <c r="H250" s="303" t="s">
        <v>454</v>
      </c>
      <c r="I250" s="303" t="s">
        <v>454</v>
      </c>
      <c r="J250" s="300" t="s">
        <v>93</v>
      </c>
      <c r="K250" s="207" t="s">
        <v>94</v>
      </c>
      <c r="L250" s="62" t="s">
        <v>125</v>
      </c>
      <c r="M250" s="63">
        <f>IFERROR(VLOOKUP(L250,'Listas Activos'!$B$24:$C$28,2,0),0)</f>
        <v>3</v>
      </c>
      <c r="N250" s="201" t="s">
        <v>96</v>
      </c>
      <c r="O250" s="63">
        <f>IFERROR(VLOOKUP(N250,'Listas Activos'!$B$31:$C$35,2,0),0)</f>
        <v>5</v>
      </c>
      <c r="P250" s="201" t="s">
        <v>96</v>
      </c>
      <c r="Q250" s="63">
        <f>IFERROR(VLOOKUP(P250,'Listas Activos'!$B$38:$C$42,2,0),0)</f>
        <v>5</v>
      </c>
      <c r="R250" s="63">
        <f t="shared" si="20"/>
        <v>5</v>
      </c>
      <c r="S250" s="93" t="str">
        <f>IFERROR(VLOOKUP(R250,'[1]Listas Activos'!$B$4:$C$7,2,0),"-")</f>
        <v>Alto</v>
      </c>
      <c r="T250" s="344" t="s">
        <v>760</v>
      </c>
      <c r="U250" s="343" t="s">
        <v>116</v>
      </c>
      <c r="V250" s="251" t="s">
        <v>116</v>
      </c>
      <c r="W250" s="201" t="s">
        <v>116</v>
      </c>
      <c r="X250" s="201" t="s">
        <v>116</v>
      </c>
      <c r="Y250" s="326" t="s">
        <v>116</v>
      </c>
      <c r="Z250" s="64" t="s">
        <v>205</v>
      </c>
      <c r="AA250" s="137" t="s">
        <v>99</v>
      </c>
      <c r="AB250" s="137" t="s">
        <v>481</v>
      </c>
      <c r="AC250" s="137" t="s">
        <v>296</v>
      </c>
      <c r="AD250" s="138">
        <v>41000</v>
      </c>
      <c r="AE250" s="137" t="s">
        <v>454</v>
      </c>
      <c r="AF250" s="124"/>
      <c r="AG250" s="137" t="s">
        <v>234</v>
      </c>
      <c r="AH250" s="257" t="s">
        <v>506</v>
      </c>
      <c r="AI250" s="337" t="str">
        <f>IF(ISERROR(VLOOKUP(AG250,'Listas Ley Transparencia'!$H$3:$M$17,2,0)),"",VLOOKUP(AG250,'Listas Ley Transparencia'!$H$3:$M$17,2,0))</f>
        <v>Información publica y de conocimiento general</v>
      </c>
      <c r="AJ250" s="95" t="str">
        <f>IF(ISERROR(VLOOKUP(AG250,'Listas Ley Transparencia'!$H$3:$M$17,3,0)),"",VLOOKUP(AG250,'Listas Ley Transparencia'!$H$3:$M$17,3,0))</f>
        <v>Información publica y de conocimiento general</v>
      </c>
      <c r="AK250" s="95" t="str">
        <f>IF(ISERROR(VLOOKUP(AG250,'Listas Ley Transparencia'!$H$3:$M$17,4,0)),"",VLOOKUP(AG250,'Listas Ley Transparencia'!$H$3:$M$17,4,0))</f>
        <v>Publica</v>
      </c>
      <c r="AL250" s="333" t="str">
        <f>IF(ISERROR(VLOOKUP(AG250,'Listas Ley Transparencia'!$H$3:$M$17,6,0)),"",VLOOKUP(AG250,'Listas Ley Transparencia'!$H$3:$M$17,6,0))</f>
        <v>No Aplica</v>
      </c>
      <c r="AM250" s="238" t="s">
        <v>235</v>
      </c>
      <c r="AN250" s="239">
        <v>45965</v>
      </c>
      <c r="AO250" s="201" t="s">
        <v>539</v>
      </c>
      <c r="AP250" s="201" t="s">
        <v>267</v>
      </c>
      <c r="AQ250" s="245" t="s">
        <v>761</v>
      </c>
    </row>
    <row r="251" spans="1:43" ht="40" customHeight="1">
      <c r="A251" s="67">
        <v>244</v>
      </c>
      <c r="B251" s="290" t="s">
        <v>574</v>
      </c>
      <c r="C251" s="292" t="s">
        <v>705</v>
      </c>
      <c r="D251" s="204" t="s">
        <v>762</v>
      </c>
      <c r="E251" s="204" t="s">
        <v>763</v>
      </c>
      <c r="F251" s="447" t="s">
        <v>90</v>
      </c>
      <c r="G251" s="304" t="s">
        <v>755</v>
      </c>
      <c r="H251" s="303" t="s">
        <v>112</v>
      </c>
      <c r="I251" s="303" t="s">
        <v>112</v>
      </c>
      <c r="J251" s="300" t="s">
        <v>93</v>
      </c>
      <c r="K251" s="207" t="s">
        <v>94</v>
      </c>
      <c r="L251" s="62" t="s">
        <v>143</v>
      </c>
      <c r="M251" s="63">
        <f>IFERROR(VLOOKUP(L251,'Listas Activos'!$B$24:$C$28,2,0),0)</f>
        <v>1</v>
      </c>
      <c r="N251" s="201" t="s">
        <v>96</v>
      </c>
      <c r="O251" s="63">
        <f>IFERROR(VLOOKUP(N251,'Listas Activos'!$B$31:$C$35,2,0),0)</f>
        <v>5</v>
      </c>
      <c r="P251" s="201" t="s">
        <v>96</v>
      </c>
      <c r="Q251" s="63">
        <f>IFERROR(VLOOKUP(P251,'Listas Activos'!$B$38:$C$42,2,0),0)</f>
        <v>5</v>
      </c>
      <c r="R251" s="63">
        <f t="shared" si="20"/>
        <v>5</v>
      </c>
      <c r="S251" s="93" t="str">
        <f>IFERROR(VLOOKUP(R251,'[1]Listas Activos'!$B$4:$C$7,2,0),"-")</f>
        <v>Alto</v>
      </c>
      <c r="T251" s="344" t="s">
        <v>760</v>
      </c>
      <c r="U251" s="343" t="s">
        <v>116</v>
      </c>
      <c r="V251" s="251" t="s">
        <v>116</v>
      </c>
      <c r="W251" s="201" t="s">
        <v>116</v>
      </c>
      <c r="X251" s="201" t="s">
        <v>116</v>
      </c>
      <c r="Y251" s="326" t="s">
        <v>116</v>
      </c>
      <c r="Z251" s="64" t="s">
        <v>205</v>
      </c>
      <c r="AA251" s="137" t="s">
        <v>99</v>
      </c>
      <c r="AB251" s="137" t="s">
        <v>764</v>
      </c>
      <c r="AC251" s="137" t="s">
        <v>263</v>
      </c>
      <c r="AD251" s="138">
        <v>41000</v>
      </c>
      <c r="AE251" s="137" t="s">
        <v>454</v>
      </c>
      <c r="AF251" s="124"/>
      <c r="AG251" s="137" t="s">
        <v>234</v>
      </c>
      <c r="AH251" s="257" t="s">
        <v>506</v>
      </c>
      <c r="AI251" s="337" t="str">
        <f>IF(ISERROR(VLOOKUP(AG251,'Listas Ley Transparencia'!$H$3:$M$17,2,0)),"",VLOOKUP(AG251,'Listas Ley Transparencia'!$H$3:$M$17,2,0))</f>
        <v>Información publica y de conocimiento general</v>
      </c>
      <c r="AJ251" s="95" t="str">
        <f>IF(ISERROR(VLOOKUP(AG251,'Listas Ley Transparencia'!$H$3:$M$17,3,0)),"",VLOOKUP(AG251,'Listas Ley Transparencia'!$H$3:$M$17,3,0))</f>
        <v>Información publica y de conocimiento general</v>
      </c>
      <c r="AK251" s="95" t="str">
        <f>IF(ISERROR(VLOOKUP(AG251,'Listas Ley Transparencia'!$H$3:$M$17,4,0)),"",VLOOKUP(AG251,'Listas Ley Transparencia'!$H$3:$M$17,4,0))</f>
        <v>Publica</v>
      </c>
      <c r="AL251" s="333" t="str">
        <f>IF(ISERROR(VLOOKUP(AG251,'Listas Ley Transparencia'!$H$3:$M$17,6,0)),"",VLOOKUP(AG251,'Listas Ley Transparencia'!$H$3:$M$17,6,0))</f>
        <v>No Aplica</v>
      </c>
      <c r="AM251" s="238" t="s">
        <v>235</v>
      </c>
      <c r="AN251" s="239">
        <v>45965</v>
      </c>
      <c r="AO251" s="201" t="s">
        <v>276</v>
      </c>
      <c r="AP251" s="201" t="s">
        <v>209</v>
      </c>
      <c r="AQ251" s="245" t="s">
        <v>715</v>
      </c>
    </row>
    <row r="252" spans="1:43" ht="40" customHeight="1">
      <c r="A252" s="67">
        <v>245</v>
      </c>
      <c r="B252" s="290" t="s">
        <v>574</v>
      </c>
      <c r="C252" s="292" t="s">
        <v>705</v>
      </c>
      <c r="D252" s="204" t="s">
        <v>765</v>
      </c>
      <c r="E252" s="204" t="s">
        <v>766</v>
      </c>
      <c r="F252" s="447" t="s">
        <v>90</v>
      </c>
      <c r="G252" s="304" t="s">
        <v>755</v>
      </c>
      <c r="H252" s="303" t="s">
        <v>454</v>
      </c>
      <c r="I252" s="303" t="s">
        <v>454</v>
      </c>
      <c r="J252" s="300" t="s">
        <v>93</v>
      </c>
      <c r="K252" s="207" t="s">
        <v>94</v>
      </c>
      <c r="L252" s="62" t="s">
        <v>143</v>
      </c>
      <c r="M252" s="63">
        <f>IFERROR(VLOOKUP(L252,'Listas Activos'!$B$24:$C$28,2,0),0)</f>
        <v>1</v>
      </c>
      <c r="N252" s="201" t="s">
        <v>96</v>
      </c>
      <c r="O252" s="63">
        <f>IFERROR(VLOOKUP(N252,'Listas Activos'!$B$31:$C$35,2,0),0)</f>
        <v>5</v>
      </c>
      <c r="P252" s="201" t="s">
        <v>96</v>
      </c>
      <c r="Q252" s="63">
        <f>IFERROR(VLOOKUP(P252,'Listas Activos'!$B$38:$C$42,2,0),0)</f>
        <v>5</v>
      </c>
      <c r="R252" s="63">
        <f t="shared" si="20"/>
        <v>5</v>
      </c>
      <c r="S252" s="93" t="str">
        <f>IFERROR(VLOOKUP(R252,'[1]Listas Activos'!$B$4:$C$7,2,0),"-")</f>
        <v>Alto</v>
      </c>
      <c r="T252" s="344" t="s">
        <v>760</v>
      </c>
      <c r="U252" s="343" t="s">
        <v>116</v>
      </c>
      <c r="V252" s="251" t="s">
        <v>116</v>
      </c>
      <c r="W252" s="201" t="s">
        <v>116</v>
      </c>
      <c r="X252" s="201" t="s">
        <v>116</v>
      </c>
      <c r="Y252" s="326" t="s">
        <v>116</v>
      </c>
      <c r="Z252" s="64" t="s">
        <v>205</v>
      </c>
      <c r="AA252" s="137" t="s">
        <v>99</v>
      </c>
      <c r="AB252" s="137" t="s">
        <v>767</v>
      </c>
      <c r="AC252" s="137" t="s">
        <v>263</v>
      </c>
      <c r="AD252" s="138">
        <v>41000</v>
      </c>
      <c r="AE252" s="137" t="s">
        <v>454</v>
      </c>
      <c r="AF252" s="124"/>
      <c r="AG252" s="137" t="s">
        <v>234</v>
      </c>
      <c r="AH252" s="257" t="s">
        <v>506</v>
      </c>
      <c r="AI252" s="337" t="str">
        <f>IF(ISERROR(VLOOKUP(AG252,'Listas Ley Transparencia'!$H$3:$M$17,2,0)),"",VLOOKUP(AG252,'Listas Ley Transparencia'!$H$3:$M$17,2,0))</f>
        <v>Información publica y de conocimiento general</v>
      </c>
      <c r="AJ252" s="95" t="str">
        <f>IF(ISERROR(VLOOKUP(AG252,'Listas Ley Transparencia'!$H$3:$M$17,3,0)),"",VLOOKUP(AG252,'Listas Ley Transparencia'!$H$3:$M$17,3,0))</f>
        <v>Información publica y de conocimiento general</v>
      </c>
      <c r="AK252" s="95" t="str">
        <f>IF(ISERROR(VLOOKUP(AG252,'Listas Ley Transparencia'!$H$3:$M$17,4,0)),"",VLOOKUP(AG252,'Listas Ley Transparencia'!$H$3:$M$17,4,0))</f>
        <v>Publica</v>
      </c>
      <c r="AL252" s="333" t="str">
        <f>IF(ISERROR(VLOOKUP(AG252,'Listas Ley Transparencia'!$H$3:$M$17,6,0)),"",VLOOKUP(AG252,'Listas Ley Transparencia'!$H$3:$M$17,6,0))</f>
        <v>No Aplica</v>
      </c>
      <c r="AM252" s="238" t="s">
        <v>235</v>
      </c>
      <c r="AN252" s="239">
        <v>45965</v>
      </c>
      <c r="AO252" s="201" t="s">
        <v>264</v>
      </c>
      <c r="AP252" s="201" t="s">
        <v>267</v>
      </c>
      <c r="AQ252" s="245" t="s">
        <v>715</v>
      </c>
    </row>
    <row r="253" spans="1:43" ht="40" customHeight="1">
      <c r="A253" s="67">
        <v>246</v>
      </c>
      <c r="B253" s="290" t="s">
        <v>574</v>
      </c>
      <c r="C253" s="292" t="s">
        <v>705</v>
      </c>
      <c r="D253" s="204" t="s">
        <v>768</v>
      </c>
      <c r="E253" s="204" t="s">
        <v>769</v>
      </c>
      <c r="F253" s="447" t="s">
        <v>90</v>
      </c>
      <c r="G253" s="283" t="s">
        <v>770</v>
      </c>
      <c r="H253" s="303" t="s">
        <v>461</v>
      </c>
      <c r="I253" s="303" t="s">
        <v>461</v>
      </c>
      <c r="J253" s="300" t="s">
        <v>113</v>
      </c>
      <c r="K253" s="207" t="s">
        <v>94</v>
      </c>
      <c r="L253" s="62" t="s">
        <v>143</v>
      </c>
      <c r="M253" s="63">
        <f>IFERROR(VLOOKUP(L253,'Listas Activos'!$B$24:$C$28,2,0),0)</f>
        <v>1</v>
      </c>
      <c r="N253" s="201" t="s">
        <v>96</v>
      </c>
      <c r="O253" s="63">
        <f>IFERROR(VLOOKUP(N253,'Listas Activos'!$B$31:$C$35,2,0),0)</f>
        <v>5</v>
      </c>
      <c r="P253" s="201" t="s">
        <v>126</v>
      </c>
      <c r="Q253" s="63">
        <f>IFERROR(VLOOKUP(P253,'Listas Activos'!$B$38:$C$42,2,0),0)</f>
        <v>1</v>
      </c>
      <c r="R253" s="63">
        <f t="shared" si="20"/>
        <v>5</v>
      </c>
      <c r="S253" s="93" t="str">
        <f>IFERROR(VLOOKUP(R253,'[1]Listas Activos'!$B$4:$C$7,2,0),"-")</f>
        <v>Alto</v>
      </c>
      <c r="T253" s="345" t="s">
        <v>771</v>
      </c>
      <c r="U253" s="343" t="s">
        <v>97</v>
      </c>
      <c r="V253" s="251" t="s">
        <v>116</v>
      </c>
      <c r="W253" s="201" t="s">
        <v>116</v>
      </c>
      <c r="X253" s="201" t="s">
        <v>97</v>
      </c>
      <c r="Y253" s="326" t="s">
        <v>116</v>
      </c>
      <c r="Z253" s="64" t="s">
        <v>205</v>
      </c>
      <c r="AA253" s="137" t="s">
        <v>99</v>
      </c>
      <c r="AB253" s="137" t="s">
        <v>262</v>
      </c>
      <c r="AC253" s="137" t="s">
        <v>296</v>
      </c>
      <c r="AD253" s="138">
        <v>40909</v>
      </c>
      <c r="AE253" s="137" t="s">
        <v>102</v>
      </c>
      <c r="AF253" s="124" t="s">
        <v>718</v>
      </c>
      <c r="AG253" s="137" t="s">
        <v>234</v>
      </c>
      <c r="AH253" s="257" t="s">
        <v>578</v>
      </c>
      <c r="AI253" s="337" t="str">
        <f>IF(ISERROR(VLOOKUP(AG253,'Listas Ley Transparencia'!$H$3:$M$17,2,0)),"",VLOOKUP(AG253,'Listas Ley Transparencia'!$H$3:$M$17,2,0))</f>
        <v>Información publica y de conocimiento general</v>
      </c>
      <c r="AJ253" s="95" t="str">
        <f>IF(ISERROR(VLOOKUP(AG253,'Listas Ley Transparencia'!$H$3:$M$17,3,0)),"",VLOOKUP(AG253,'Listas Ley Transparencia'!$H$3:$M$17,3,0))</f>
        <v>Información publica y de conocimiento general</v>
      </c>
      <c r="AK253" s="95" t="str">
        <f>IF(ISERROR(VLOOKUP(AG253,'Listas Ley Transparencia'!$H$3:$M$17,4,0)),"",VLOOKUP(AG253,'Listas Ley Transparencia'!$H$3:$M$17,4,0))</f>
        <v>Publica</v>
      </c>
      <c r="AL253" s="333" t="str">
        <f>IF(ISERROR(VLOOKUP(AG253,'Listas Ley Transparencia'!$H$3:$M$17,6,0)),"",VLOOKUP(AG253,'Listas Ley Transparencia'!$H$3:$M$17,6,0))</f>
        <v>No Aplica</v>
      </c>
      <c r="AM253" s="238" t="s">
        <v>235</v>
      </c>
      <c r="AN253" s="239">
        <v>45965</v>
      </c>
      <c r="AO253" s="201" t="s">
        <v>208</v>
      </c>
      <c r="AP253" s="201" t="s">
        <v>497</v>
      </c>
      <c r="AQ253" s="245" t="s">
        <v>772</v>
      </c>
    </row>
    <row r="254" spans="1:43" ht="40" customHeight="1">
      <c r="A254" s="67">
        <v>247</v>
      </c>
      <c r="B254" s="290" t="s">
        <v>574</v>
      </c>
      <c r="C254" s="292" t="s">
        <v>705</v>
      </c>
      <c r="D254" s="204" t="s">
        <v>773</v>
      </c>
      <c r="E254" s="204" t="s">
        <v>774</v>
      </c>
      <c r="F254" s="447" t="s">
        <v>90</v>
      </c>
      <c r="G254" s="283" t="s">
        <v>770</v>
      </c>
      <c r="H254" s="303" t="s">
        <v>461</v>
      </c>
      <c r="I254" s="303" t="s">
        <v>461</v>
      </c>
      <c r="J254" s="300" t="s">
        <v>113</v>
      </c>
      <c r="K254" s="207" t="s">
        <v>94</v>
      </c>
      <c r="L254" s="62" t="s">
        <v>125</v>
      </c>
      <c r="M254" s="63">
        <f>IFERROR(VLOOKUP(L254,'Listas Activos'!$B$24:$C$28,2,0),0)</f>
        <v>3</v>
      </c>
      <c r="N254" s="201" t="s">
        <v>96</v>
      </c>
      <c r="O254" s="63">
        <f>IFERROR(VLOOKUP(N254,'Listas Activos'!$B$31:$C$35,2,0),0)</f>
        <v>5</v>
      </c>
      <c r="P254" s="201" t="s">
        <v>126</v>
      </c>
      <c r="Q254" s="63">
        <f>IFERROR(VLOOKUP(P254,'Listas Activos'!$B$38:$C$42,2,0),0)</f>
        <v>1</v>
      </c>
      <c r="R254" s="63">
        <f t="shared" si="20"/>
        <v>5</v>
      </c>
      <c r="S254" s="93" t="str">
        <f>IFERROR(VLOOKUP(R254,'[1]Listas Activos'!$B$4:$C$7,2,0),"-")</f>
        <v>Alto</v>
      </c>
      <c r="T254" s="345" t="s">
        <v>578</v>
      </c>
      <c r="U254" s="343" t="s">
        <v>97</v>
      </c>
      <c r="V254" s="251"/>
      <c r="W254" s="201"/>
      <c r="X254" s="201" t="s">
        <v>97</v>
      </c>
      <c r="Y254" s="326"/>
      <c r="Z254" s="64" t="s">
        <v>205</v>
      </c>
      <c r="AA254" s="137" t="s">
        <v>99</v>
      </c>
      <c r="AB254" s="137" t="s">
        <v>262</v>
      </c>
      <c r="AC254" s="137" t="s">
        <v>263</v>
      </c>
      <c r="AD254" s="138">
        <v>40909</v>
      </c>
      <c r="AE254" s="137" t="s">
        <v>102</v>
      </c>
      <c r="AF254" s="124" t="s">
        <v>775</v>
      </c>
      <c r="AG254" s="137" t="s">
        <v>234</v>
      </c>
      <c r="AH254" s="257" t="s">
        <v>578</v>
      </c>
      <c r="AI254" s="337" t="str">
        <f>IF(ISERROR(VLOOKUP(AG254,'Listas Ley Transparencia'!$H$3:$M$17,2,0)),"",VLOOKUP(AG254,'Listas Ley Transparencia'!$H$3:$M$17,2,0))</f>
        <v>Información publica y de conocimiento general</v>
      </c>
      <c r="AJ254" s="95" t="str">
        <f>IF(ISERROR(VLOOKUP(AG254,'Listas Ley Transparencia'!$H$3:$M$17,3,0)),"",VLOOKUP(AG254,'Listas Ley Transparencia'!$H$3:$M$17,3,0))</f>
        <v>Información publica y de conocimiento general</v>
      </c>
      <c r="AK254" s="95" t="str">
        <f>IF(ISERROR(VLOOKUP(AG254,'Listas Ley Transparencia'!$H$3:$M$17,4,0)),"",VLOOKUP(AG254,'Listas Ley Transparencia'!$H$3:$M$17,4,0))</f>
        <v>Publica</v>
      </c>
      <c r="AL254" s="333" t="str">
        <f>IF(ISERROR(VLOOKUP(AG254,'Listas Ley Transparencia'!$H$3:$M$17,6,0)),"",VLOOKUP(AG254,'Listas Ley Transparencia'!$H$3:$M$17,6,0))</f>
        <v>No Aplica</v>
      </c>
      <c r="AM254" s="238" t="s">
        <v>235</v>
      </c>
      <c r="AN254" s="239">
        <v>45965</v>
      </c>
      <c r="AO254" s="201" t="s">
        <v>208</v>
      </c>
      <c r="AP254" s="201" t="s">
        <v>497</v>
      </c>
      <c r="AQ254" s="245" t="s">
        <v>776</v>
      </c>
    </row>
    <row r="255" spans="1:43" ht="40" customHeight="1">
      <c r="A255" s="67">
        <v>248</v>
      </c>
      <c r="B255" s="290" t="s">
        <v>574</v>
      </c>
      <c r="C255" s="292" t="s">
        <v>705</v>
      </c>
      <c r="D255" s="204" t="s">
        <v>777</v>
      </c>
      <c r="E255" s="204" t="s">
        <v>778</v>
      </c>
      <c r="F255" s="447" t="s">
        <v>90</v>
      </c>
      <c r="G255" s="304" t="s">
        <v>779</v>
      </c>
      <c r="H255" s="303" t="s">
        <v>461</v>
      </c>
      <c r="I255" s="303" t="s">
        <v>461</v>
      </c>
      <c r="J255" s="300" t="s">
        <v>113</v>
      </c>
      <c r="K255" s="207" t="s">
        <v>94</v>
      </c>
      <c r="L255" s="62" t="s">
        <v>143</v>
      </c>
      <c r="M255" s="63">
        <f>IFERROR(VLOOKUP(L255,'Listas Activos'!$B$24:$C$28,2,0),0)</f>
        <v>1</v>
      </c>
      <c r="N255" s="201" t="s">
        <v>115</v>
      </c>
      <c r="O255" s="63">
        <f>IFERROR(VLOOKUP(N255,'Listas Activos'!$B$31:$C$35,2,0),0)</f>
        <v>3</v>
      </c>
      <c r="P255" s="201" t="s">
        <v>126</v>
      </c>
      <c r="Q255" s="63">
        <f>IFERROR(VLOOKUP(P255,'Listas Activos'!$B$38:$C$42,2,0),0)</f>
        <v>1</v>
      </c>
      <c r="R255" s="63">
        <f t="shared" si="20"/>
        <v>5</v>
      </c>
      <c r="S255" s="93" t="str">
        <f>IFERROR(VLOOKUP(R255,'[1]Listas Activos'!$B$4:$C$7,2,0),"-")</f>
        <v>Alto</v>
      </c>
      <c r="T255" s="344" t="s">
        <v>780</v>
      </c>
      <c r="U255" s="343" t="s">
        <v>97</v>
      </c>
      <c r="V255" s="251" t="s">
        <v>97</v>
      </c>
      <c r="W255" s="201"/>
      <c r="X255" s="201"/>
      <c r="Y255" s="326"/>
      <c r="Z255" s="64" t="s">
        <v>205</v>
      </c>
      <c r="AA255" s="137" t="s">
        <v>99</v>
      </c>
      <c r="AB255" s="137" t="s">
        <v>481</v>
      </c>
      <c r="AC255" s="137" t="s">
        <v>263</v>
      </c>
      <c r="AD255" s="138">
        <v>40907</v>
      </c>
      <c r="AE255" s="137" t="s">
        <v>461</v>
      </c>
      <c r="AF255" s="124"/>
      <c r="AG255" s="137" t="s">
        <v>234</v>
      </c>
      <c r="AH255" s="257" t="s">
        <v>506</v>
      </c>
      <c r="AI255" s="337" t="str">
        <f>IF(ISERROR(VLOOKUP(AG255,'Listas Ley Transparencia'!$H$3:$M$17,2,0)),"",VLOOKUP(AG255,'Listas Ley Transparencia'!$H$3:$M$17,2,0))</f>
        <v>Información publica y de conocimiento general</v>
      </c>
      <c r="AJ255" s="95" t="str">
        <f>IF(ISERROR(VLOOKUP(AG255,'Listas Ley Transparencia'!$H$3:$M$17,3,0)),"",VLOOKUP(AG255,'Listas Ley Transparencia'!$H$3:$M$17,3,0))</f>
        <v>Información publica y de conocimiento general</v>
      </c>
      <c r="AK255" s="95" t="str">
        <f>IF(ISERROR(VLOOKUP(AG255,'Listas Ley Transparencia'!$H$3:$M$17,4,0)),"",VLOOKUP(AG255,'Listas Ley Transparencia'!$H$3:$M$17,4,0))</f>
        <v>Publica</v>
      </c>
      <c r="AL255" s="333" t="str">
        <f>IF(ISERROR(VLOOKUP(AG255,'Listas Ley Transparencia'!$H$3:$M$17,6,0)),"",VLOOKUP(AG255,'Listas Ley Transparencia'!$H$3:$M$17,6,0))</f>
        <v>No Aplica</v>
      </c>
      <c r="AM255" s="238" t="s">
        <v>235</v>
      </c>
      <c r="AN255" s="239">
        <v>45965</v>
      </c>
      <c r="AO255" s="201" t="s">
        <v>418</v>
      </c>
      <c r="AP255" s="201" t="s">
        <v>497</v>
      </c>
      <c r="AQ255" s="245" t="s">
        <v>776</v>
      </c>
    </row>
    <row r="256" spans="1:43" ht="40" customHeight="1">
      <c r="A256" s="67">
        <v>249</v>
      </c>
      <c r="B256" s="290" t="s">
        <v>574</v>
      </c>
      <c r="C256" s="292" t="s">
        <v>705</v>
      </c>
      <c r="D256" s="204" t="s">
        <v>781</v>
      </c>
      <c r="E256" s="204" t="s">
        <v>782</v>
      </c>
      <c r="F256" s="447" t="s">
        <v>90</v>
      </c>
      <c r="G256" s="302" t="s">
        <v>708</v>
      </c>
      <c r="H256" s="303" t="s">
        <v>454</v>
      </c>
      <c r="I256" s="303" t="s">
        <v>454</v>
      </c>
      <c r="J256" s="300" t="s">
        <v>113</v>
      </c>
      <c r="K256" s="207" t="s">
        <v>94</v>
      </c>
      <c r="L256" s="62" t="s">
        <v>125</v>
      </c>
      <c r="M256" s="63">
        <f>IFERROR(VLOOKUP(L256,'Listas Activos'!$B$24:$C$28,2,0),0)</f>
        <v>3</v>
      </c>
      <c r="N256" s="234" t="s">
        <v>126</v>
      </c>
      <c r="O256" s="63">
        <f>IFERROR(VLOOKUP(N256,'Listas Activos'!$B$31:$C$35,2,0),0)</f>
        <v>1</v>
      </c>
      <c r="P256" s="201" t="s">
        <v>126</v>
      </c>
      <c r="Q256" s="63">
        <f>IFERROR(VLOOKUP(P256,'Listas Activos'!$B$38:$C$42,2,0),0)</f>
        <v>1</v>
      </c>
      <c r="R256" s="63">
        <f t="shared" si="20"/>
        <v>5</v>
      </c>
      <c r="S256" s="93" t="str">
        <f>IFERROR(VLOOKUP(R256,'[1]Listas Activos'!$B$4:$C$7,2,0),"-")</f>
        <v>Alto</v>
      </c>
      <c r="T256" s="344"/>
      <c r="U256" s="343" t="s">
        <v>97</v>
      </c>
      <c r="V256" s="251" t="s">
        <v>116</v>
      </c>
      <c r="W256" s="201" t="s">
        <v>116</v>
      </c>
      <c r="X256" s="201" t="s">
        <v>97</v>
      </c>
      <c r="Y256" s="326" t="s">
        <v>116</v>
      </c>
      <c r="Z256" s="64" t="s">
        <v>205</v>
      </c>
      <c r="AA256" s="137" t="s">
        <v>99</v>
      </c>
      <c r="AB256" s="137" t="s">
        <v>262</v>
      </c>
      <c r="AC256" s="137" t="s">
        <v>263</v>
      </c>
      <c r="AD256" s="138">
        <v>40940</v>
      </c>
      <c r="AE256" s="137" t="s">
        <v>454</v>
      </c>
      <c r="AF256" s="124"/>
      <c r="AG256" s="137" t="s">
        <v>104</v>
      </c>
      <c r="AH256" s="257" t="s">
        <v>506</v>
      </c>
      <c r="AI256" s="337" t="str">
        <f>IF(ISERROR(VLOOKUP(AG256,'Listas Ley Transparencia'!$H$3:$M$17,2,0)),"",VLOOKUP(AG256,'Listas Ley Transparencia'!$H$3:$M$17,2,0))</f>
        <v>Información exceptuada por daño de derechos a personas naturales o jurídicas. Articulo 18 Ley 1712 de 2014</v>
      </c>
      <c r="AJ256" s="95" t="str">
        <f>IF(ISERROR(VLOOKUP(AG256,'Listas Ley Transparencia'!$H$3:$M$17,3,0)),"",VLOOKUP(AG256,'Listas Ley Transparencia'!$H$3:$M$17,3,0))</f>
        <v>El derecho de toda persona a la intimidad, bajo las limitaciones propias que impone la condición de servidor publico, en concordancia con lo estipulado</v>
      </c>
      <c r="AK256" s="95" t="str">
        <f>IF(ISERROR(VLOOKUP(AG256,'Listas Ley Transparencia'!$H$3:$M$17,4,0)),"",VLOOKUP(AG256,'Listas Ley Transparencia'!$H$3:$M$17,4,0))</f>
        <v>Publica Clasificada</v>
      </c>
      <c r="AL256" s="333" t="str">
        <f>IF(ISERROR(VLOOKUP(AG256,'Listas Ley Transparencia'!$H$3:$M$17,6,0)),"",VLOOKUP(AG256,'Listas Ley Transparencia'!$H$3:$M$17,6,0))</f>
        <v>Ilimitada</v>
      </c>
      <c r="AM256" s="238" t="s">
        <v>235</v>
      </c>
      <c r="AN256" s="239">
        <v>45965</v>
      </c>
      <c r="AO256" s="201" t="s">
        <v>208</v>
      </c>
      <c r="AP256" s="201" t="s">
        <v>108</v>
      </c>
      <c r="AQ256" s="245" t="s">
        <v>709</v>
      </c>
    </row>
    <row r="257" spans="1:43" ht="40" customHeight="1">
      <c r="A257" s="67">
        <v>250</v>
      </c>
      <c r="B257" s="290" t="s">
        <v>574</v>
      </c>
      <c r="C257" s="292" t="s">
        <v>705</v>
      </c>
      <c r="D257" s="204" t="s">
        <v>783</v>
      </c>
      <c r="E257" s="204" t="s">
        <v>784</v>
      </c>
      <c r="F257" s="447" t="s">
        <v>90</v>
      </c>
      <c r="G257" s="304" t="s">
        <v>785</v>
      </c>
      <c r="H257" s="303" t="s">
        <v>112</v>
      </c>
      <c r="I257" s="303" t="s">
        <v>112</v>
      </c>
      <c r="J257" s="300" t="s">
        <v>113</v>
      </c>
      <c r="K257" s="207" t="s">
        <v>94</v>
      </c>
      <c r="L257" s="62" t="s">
        <v>143</v>
      </c>
      <c r="M257" s="63">
        <f>IFERROR(VLOOKUP(L257,'Listas Activos'!$B$24:$C$28,2,0),0)</f>
        <v>1</v>
      </c>
      <c r="N257" s="201" t="s">
        <v>96</v>
      </c>
      <c r="O257" s="63">
        <f>IFERROR(VLOOKUP(N257,'Listas Activos'!$B$31:$C$35,2,0),0)</f>
        <v>5</v>
      </c>
      <c r="P257" s="201" t="s">
        <v>96</v>
      </c>
      <c r="Q257" s="63">
        <f>IFERROR(VLOOKUP(P257,'Listas Activos'!$B$38:$C$42,2,0),0)</f>
        <v>5</v>
      </c>
      <c r="R257" s="63">
        <f t="shared" si="20"/>
        <v>5</v>
      </c>
      <c r="S257" s="93" t="str">
        <f>IFERROR(VLOOKUP(R257,'[1]Listas Activos'!$B$4:$C$7,2,0),"-")</f>
        <v>Alto</v>
      </c>
      <c r="T257" s="344"/>
      <c r="U257" s="336" t="s">
        <v>116</v>
      </c>
      <c r="V257" s="251" t="s">
        <v>116</v>
      </c>
      <c r="W257" s="201" t="s">
        <v>116</v>
      </c>
      <c r="X257" s="201" t="s">
        <v>116</v>
      </c>
      <c r="Y257" s="326" t="s">
        <v>116</v>
      </c>
      <c r="Z257" s="64" t="s">
        <v>205</v>
      </c>
      <c r="AA257" s="137" t="s">
        <v>99</v>
      </c>
      <c r="AB257" s="137" t="s">
        <v>262</v>
      </c>
      <c r="AC257" s="137" t="s">
        <v>263</v>
      </c>
      <c r="AD257" s="138">
        <v>40907</v>
      </c>
      <c r="AE257" s="137" t="s">
        <v>112</v>
      </c>
      <c r="AF257" s="124"/>
      <c r="AG257" s="137" t="s">
        <v>234</v>
      </c>
      <c r="AH257" s="257"/>
      <c r="AI257" s="337" t="str">
        <f>IF(ISERROR(VLOOKUP(AG257,'Listas Ley Transparencia'!$H$3:$M$17,2,0)),"",VLOOKUP(AG257,'Listas Ley Transparencia'!$H$3:$M$17,2,0))</f>
        <v>Información publica y de conocimiento general</v>
      </c>
      <c r="AJ257" s="95" t="str">
        <f>IF(ISERROR(VLOOKUP(AG257,'Listas Ley Transparencia'!$H$3:$M$17,3,0)),"",VLOOKUP(AG257,'Listas Ley Transparencia'!$H$3:$M$17,3,0))</f>
        <v>Información publica y de conocimiento general</v>
      </c>
      <c r="AK257" s="95" t="str">
        <f>IF(ISERROR(VLOOKUP(AG257,'Listas Ley Transparencia'!$H$3:$M$17,4,0)),"",VLOOKUP(AG257,'Listas Ley Transparencia'!$H$3:$M$17,4,0))</f>
        <v>Publica</v>
      </c>
      <c r="AL257" s="333" t="str">
        <f>IF(ISERROR(VLOOKUP(AG257,'Listas Ley Transparencia'!$H$3:$M$17,6,0)),"",VLOOKUP(AG257,'Listas Ley Transparencia'!$H$3:$M$17,6,0))</f>
        <v>No Aplica</v>
      </c>
      <c r="AM257" s="238" t="s">
        <v>235</v>
      </c>
      <c r="AN257" s="239">
        <v>45965</v>
      </c>
      <c r="AO257" s="201" t="s">
        <v>276</v>
      </c>
      <c r="AP257" s="201" t="s">
        <v>108</v>
      </c>
      <c r="AQ257" s="245" t="s">
        <v>786</v>
      </c>
    </row>
    <row r="258" spans="1:43" ht="40" customHeight="1">
      <c r="A258" s="67">
        <v>251</v>
      </c>
      <c r="B258" s="290" t="s">
        <v>574</v>
      </c>
      <c r="C258" s="292" t="s">
        <v>705</v>
      </c>
      <c r="D258" s="204" t="s">
        <v>787</v>
      </c>
      <c r="E258" s="204" t="s">
        <v>788</v>
      </c>
      <c r="F258" s="447" t="s">
        <v>90</v>
      </c>
      <c r="G258" s="304" t="s">
        <v>785</v>
      </c>
      <c r="H258" s="303" t="s">
        <v>112</v>
      </c>
      <c r="I258" s="303" t="s">
        <v>112</v>
      </c>
      <c r="J258" s="300" t="s">
        <v>113</v>
      </c>
      <c r="K258" s="207" t="s">
        <v>94</v>
      </c>
      <c r="L258" s="62" t="s">
        <v>143</v>
      </c>
      <c r="M258" s="63">
        <f>IFERROR(VLOOKUP(L258,'Listas Activos'!$B$24:$C$28,2,0),0)</f>
        <v>1</v>
      </c>
      <c r="N258" s="201" t="s">
        <v>96</v>
      </c>
      <c r="O258" s="63">
        <f>IFERROR(VLOOKUP(N258,'Listas Activos'!$B$31:$C$35,2,0),0)</f>
        <v>5</v>
      </c>
      <c r="P258" s="201" t="s">
        <v>96</v>
      </c>
      <c r="Q258" s="63">
        <f>IFERROR(VLOOKUP(P258,'Listas Activos'!$B$38:$C$42,2,0),0)</f>
        <v>5</v>
      </c>
      <c r="R258" s="63">
        <f t="shared" si="20"/>
        <v>5</v>
      </c>
      <c r="S258" s="93" t="str">
        <f>IFERROR(VLOOKUP(R258,'[1]Listas Activos'!$B$4:$C$7,2,0),"-")</f>
        <v>Alto</v>
      </c>
      <c r="T258" s="344"/>
      <c r="U258" s="336" t="s">
        <v>116</v>
      </c>
      <c r="V258" s="251" t="s">
        <v>116</v>
      </c>
      <c r="W258" s="201" t="s">
        <v>116</v>
      </c>
      <c r="X258" s="201" t="s">
        <v>116</v>
      </c>
      <c r="Y258" s="326" t="s">
        <v>116</v>
      </c>
      <c r="Z258" s="64" t="s">
        <v>205</v>
      </c>
      <c r="AA258" s="137" t="s">
        <v>99</v>
      </c>
      <c r="AB258" s="137" t="s">
        <v>262</v>
      </c>
      <c r="AC258" s="137" t="s">
        <v>263</v>
      </c>
      <c r="AD258" s="138">
        <v>40907</v>
      </c>
      <c r="AE258" s="137" t="s">
        <v>112</v>
      </c>
      <c r="AF258" s="124"/>
      <c r="AG258" s="137" t="s">
        <v>234</v>
      </c>
      <c r="AH258" s="257"/>
      <c r="AI258" s="337" t="str">
        <f>IF(ISERROR(VLOOKUP(AG258,'Listas Ley Transparencia'!$H$3:$M$17,2,0)),"",VLOOKUP(AG258,'Listas Ley Transparencia'!$H$3:$M$17,2,0))</f>
        <v>Información publica y de conocimiento general</v>
      </c>
      <c r="AJ258" s="95" t="str">
        <f>IF(ISERROR(VLOOKUP(AG258,'Listas Ley Transparencia'!$H$3:$M$17,3,0)),"",VLOOKUP(AG258,'Listas Ley Transparencia'!$H$3:$M$17,3,0))</f>
        <v>Información publica y de conocimiento general</v>
      </c>
      <c r="AK258" s="95" t="str">
        <f>IF(ISERROR(VLOOKUP(AG258,'Listas Ley Transparencia'!$H$3:$M$17,4,0)),"",VLOOKUP(AG258,'Listas Ley Transparencia'!$H$3:$M$17,4,0))</f>
        <v>Publica</v>
      </c>
      <c r="AL258" s="333" t="str">
        <f>IF(ISERROR(VLOOKUP(AG258,'Listas Ley Transparencia'!$H$3:$M$17,6,0)),"",VLOOKUP(AG258,'Listas Ley Transparencia'!$H$3:$M$17,6,0))</f>
        <v>No Aplica</v>
      </c>
      <c r="AM258" s="238" t="s">
        <v>235</v>
      </c>
      <c r="AN258" s="239">
        <v>45965</v>
      </c>
      <c r="AO258" s="201" t="s">
        <v>418</v>
      </c>
      <c r="AP258" s="201" t="s">
        <v>108</v>
      </c>
      <c r="AQ258" s="245" t="s">
        <v>789</v>
      </c>
    </row>
    <row r="259" spans="1:43" ht="40" customHeight="1">
      <c r="A259" s="67">
        <v>252</v>
      </c>
      <c r="B259" s="290" t="s">
        <v>574</v>
      </c>
      <c r="C259" s="292" t="s">
        <v>705</v>
      </c>
      <c r="D259" s="204" t="s">
        <v>790</v>
      </c>
      <c r="E259" s="204" t="s">
        <v>791</v>
      </c>
      <c r="F259" s="447" t="s">
        <v>90</v>
      </c>
      <c r="G259" s="304" t="s">
        <v>785</v>
      </c>
      <c r="H259" s="303" t="s">
        <v>112</v>
      </c>
      <c r="I259" s="303" t="s">
        <v>112</v>
      </c>
      <c r="J259" s="300" t="s">
        <v>113</v>
      </c>
      <c r="K259" s="207" t="s">
        <v>94</v>
      </c>
      <c r="L259" s="62" t="s">
        <v>143</v>
      </c>
      <c r="M259" s="63">
        <f>IFERROR(VLOOKUP(L259,'Listas Activos'!$B$24:$C$28,2,0),0)</f>
        <v>1</v>
      </c>
      <c r="N259" s="201" t="s">
        <v>96</v>
      </c>
      <c r="O259" s="63">
        <f>IFERROR(VLOOKUP(N259,'Listas Activos'!$B$31:$C$35,2,0),0)</f>
        <v>5</v>
      </c>
      <c r="P259" s="201" t="s">
        <v>96</v>
      </c>
      <c r="Q259" s="63">
        <f>IFERROR(VLOOKUP(P259,'Listas Activos'!$B$38:$C$42,2,0),0)</f>
        <v>5</v>
      </c>
      <c r="R259" s="63">
        <f t="shared" si="20"/>
        <v>5</v>
      </c>
      <c r="S259" s="93" t="str">
        <f>IFERROR(VLOOKUP(R259,'[1]Listas Activos'!$B$4:$C$7,2,0),"-")</f>
        <v>Alto</v>
      </c>
      <c r="T259" s="344"/>
      <c r="U259" s="336" t="s">
        <v>116</v>
      </c>
      <c r="V259" s="251" t="s">
        <v>116</v>
      </c>
      <c r="W259" s="201" t="s">
        <v>116</v>
      </c>
      <c r="X259" s="201" t="s">
        <v>116</v>
      </c>
      <c r="Y259" s="326" t="s">
        <v>116</v>
      </c>
      <c r="Z259" s="64" t="s">
        <v>205</v>
      </c>
      <c r="AA259" s="137" t="s">
        <v>99</v>
      </c>
      <c r="AB259" s="137" t="s">
        <v>262</v>
      </c>
      <c r="AC259" s="137" t="s">
        <v>263</v>
      </c>
      <c r="AD259" s="138">
        <v>40907</v>
      </c>
      <c r="AE259" s="137" t="s">
        <v>112</v>
      </c>
      <c r="AF259" s="124"/>
      <c r="AG259" s="137" t="s">
        <v>234</v>
      </c>
      <c r="AH259" s="257"/>
      <c r="AI259" s="337" t="str">
        <f>IF(ISERROR(VLOOKUP(AG259,'Listas Ley Transparencia'!$H$3:$M$17,2,0)),"",VLOOKUP(AG259,'Listas Ley Transparencia'!$H$3:$M$17,2,0))</f>
        <v>Información publica y de conocimiento general</v>
      </c>
      <c r="AJ259" s="95" t="str">
        <f>IF(ISERROR(VLOOKUP(AG259,'Listas Ley Transparencia'!$H$3:$M$17,3,0)),"",VLOOKUP(AG259,'Listas Ley Transparencia'!$H$3:$M$17,3,0))</f>
        <v>Información publica y de conocimiento general</v>
      </c>
      <c r="AK259" s="95" t="str">
        <f>IF(ISERROR(VLOOKUP(AG259,'Listas Ley Transparencia'!$H$3:$M$17,4,0)),"",VLOOKUP(AG259,'Listas Ley Transparencia'!$H$3:$M$17,4,0))</f>
        <v>Publica</v>
      </c>
      <c r="AL259" s="333" t="str">
        <f>IF(ISERROR(VLOOKUP(AG259,'Listas Ley Transparencia'!$H$3:$M$17,6,0)),"",VLOOKUP(AG259,'Listas Ley Transparencia'!$H$3:$M$17,6,0))</f>
        <v>No Aplica</v>
      </c>
      <c r="AM259" s="238" t="s">
        <v>235</v>
      </c>
      <c r="AN259" s="239">
        <v>45965</v>
      </c>
      <c r="AO259" s="201" t="s">
        <v>792</v>
      </c>
      <c r="AP259" s="201" t="s">
        <v>108</v>
      </c>
      <c r="AQ259" s="245" t="s">
        <v>793</v>
      </c>
    </row>
    <row r="260" spans="1:43" ht="40" customHeight="1">
      <c r="A260" s="67">
        <v>253</v>
      </c>
      <c r="B260" s="290" t="s">
        <v>574</v>
      </c>
      <c r="C260" s="292" t="s">
        <v>705</v>
      </c>
      <c r="D260" s="204" t="s">
        <v>794</v>
      </c>
      <c r="E260" s="204" t="s">
        <v>795</v>
      </c>
      <c r="F260" s="275" t="s">
        <v>137</v>
      </c>
      <c r="G260" s="276" t="s">
        <v>796</v>
      </c>
      <c r="H260" s="303" t="s">
        <v>112</v>
      </c>
      <c r="I260" s="303" t="s">
        <v>112</v>
      </c>
      <c r="J260" s="146" t="s">
        <v>113</v>
      </c>
      <c r="K260" s="207" t="s">
        <v>94</v>
      </c>
      <c r="L260" s="62" t="s">
        <v>143</v>
      </c>
      <c r="M260" s="63">
        <f>IFERROR(VLOOKUP(L260,'Listas Activos'!$B$24:$C$28,2,0),0)</f>
        <v>1</v>
      </c>
      <c r="N260" s="201" t="s">
        <v>126</v>
      </c>
      <c r="O260" s="63">
        <f>IFERROR(VLOOKUP(N260,'Listas Activos'!$B$31:$C$35,2,0),0)</f>
        <v>1</v>
      </c>
      <c r="P260" s="201" t="s">
        <v>115</v>
      </c>
      <c r="Q260" s="63">
        <f>IFERROR(VLOOKUP(P260,'Listas Activos'!$B$38:$C$42,2,0),0)</f>
        <v>3</v>
      </c>
      <c r="R260" s="63">
        <f t="shared" si="20"/>
        <v>3</v>
      </c>
      <c r="S260" s="93" t="str">
        <f>IFERROR(VLOOKUP(R260,'[1]Listas Activos'!$B$4:$C$7,2,0),"-")</f>
        <v>Medio</v>
      </c>
      <c r="T260" s="344"/>
      <c r="U260" s="336" t="s">
        <v>116</v>
      </c>
      <c r="V260" s="251" t="s">
        <v>116</v>
      </c>
      <c r="W260" s="201" t="s">
        <v>116</v>
      </c>
      <c r="X260" s="201" t="s">
        <v>116</v>
      </c>
      <c r="Y260" s="326" t="s">
        <v>116</v>
      </c>
      <c r="Z260" s="64" t="s">
        <v>205</v>
      </c>
      <c r="AA260" s="137" t="s">
        <v>99</v>
      </c>
      <c r="AB260" s="137" t="s">
        <v>262</v>
      </c>
      <c r="AC260" s="137" t="s">
        <v>263</v>
      </c>
      <c r="AD260" s="138">
        <v>40909</v>
      </c>
      <c r="AE260" s="137" t="s">
        <v>112</v>
      </c>
      <c r="AF260" s="124"/>
      <c r="AG260" s="137" t="s">
        <v>234</v>
      </c>
      <c r="AH260" s="257"/>
      <c r="AI260" s="337" t="str">
        <f>IF(ISERROR(VLOOKUP(AG260,'Listas Ley Transparencia'!$H$3:$M$17,2,0)),"",VLOOKUP(AG260,'Listas Ley Transparencia'!$H$3:$M$17,2,0))</f>
        <v>Información publica y de conocimiento general</v>
      </c>
      <c r="AJ260" s="95" t="str">
        <f>IF(ISERROR(VLOOKUP(AG260,'Listas Ley Transparencia'!$H$3:$M$17,3,0)),"",VLOOKUP(AG260,'Listas Ley Transparencia'!$H$3:$M$17,3,0))</f>
        <v>Información publica y de conocimiento general</v>
      </c>
      <c r="AK260" s="95" t="str">
        <f>IF(ISERROR(VLOOKUP(AG260,'Listas Ley Transparencia'!$H$3:$M$17,4,0)),"",VLOOKUP(AG260,'Listas Ley Transparencia'!$H$3:$M$17,4,0))</f>
        <v>Publica</v>
      </c>
      <c r="AL260" s="333" t="str">
        <f>IF(ISERROR(VLOOKUP(AG260,'Listas Ley Transparencia'!$H$3:$M$17,6,0)),"",VLOOKUP(AG260,'Listas Ley Transparencia'!$H$3:$M$17,6,0))</f>
        <v>No Aplica</v>
      </c>
      <c r="AM260" s="238" t="s">
        <v>235</v>
      </c>
      <c r="AN260" s="239">
        <v>45965</v>
      </c>
      <c r="AO260" s="201" t="s">
        <v>208</v>
      </c>
      <c r="AP260" s="201" t="s">
        <v>209</v>
      </c>
      <c r="AQ260" s="245" t="s">
        <v>797</v>
      </c>
    </row>
    <row r="261" spans="1:43" ht="40" customHeight="1">
      <c r="A261" s="67">
        <v>254</v>
      </c>
      <c r="B261" s="290" t="s">
        <v>574</v>
      </c>
      <c r="C261" s="292" t="s">
        <v>705</v>
      </c>
      <c r="D261" s="204" t="s">
        <v>798</v>
      </c>
      <c r="E261" s="204" t="s">
        <v>799</v>
      </c>
      <c r="F261" s="275" t="s">
        <v>137</v>
      </c>
      <c r="G261" s="276" t="s">
        <v>796</v>
      </c>
      <c r="H261" s="303" t="s">
        <v>112</v>
      </c>
      <c r="I261" s="303" t="s">
        <v>112</v>
      </c>
      <c r="J261" s="146" t="s">
        <v>113</v>
      </c>
      <c r="K261" s="207" t="s">
        <v>94</v>
      </c>
      <c r="L261" s="62" t="s">
        <v>143</v>
      </c>
      <c r="M261" s="63">
        <f>IFERROR(VLOOKUP(L261,'Listas Activos'!$B$24:$C$28,2,0),0)</f>
        <v>1</v>
      </c>
      <c r="N261" s="201" t="s">
        <v>126</v>
      </c>
      <c r="O261" s="63">
        <f>IFERROR(VLOOKUP(N261,'Listas Activos'!$B$31:$C$35,2,0),0)</f>
        <v>1</v>
      </c>
      <c r="P261" s="201" t="s">
        <v>115</v>
      </c>
      <c r="Q261" s="63">
        <f>IFERROR(VLOOKUP(P261,'Listas Activos'!$B$38:$C$42,2,0),0)</f>
        <v>3</v>
      </c>
      <c r="R261" s="63">
        <f t="shared" si="20"/>
        <v>3</v>
      </c>
      <c r="S261" s="93" t="str">
        <f>IFERROR(VLOOKUP(R261,'[1]Listas Activos'!$B$4:$C$7,2,0),"-")</f>
        <v>Medio</v>
      </c>
      <c r="T261" s="344"/>
      <c r="U261" s="336" t="s">
        <v>556</v>
      </c>
      <c r="V261" s="251" t="s">
        <v>116</v>
      </c>
      <c r="W261" s="201" t="s">
        <v>116</v>
      </c>
      <c r="X261" s="201" t="s">
        <v>116</v>
      </c>
      <c r="Y261" s="326" t="s">
        <v>116</v>
      </c>
      <c r="Z261" s="64" t="s">
        <v>205</v>
      </c>
      <c r="AA261" s="137" t="s">
        <v>99</v>
      </c>
      <c r="AB261" s="137" t="s">
        <v>262</v>
      </c>
      <c r="AC261" s="137" t="s">
        <v>263</v>
      </c>
      <c r="AD261" s="138">
        <v>40909</v>
      </c>
      <c r="AE261" s="137" t="s">
        <v>112</v>
      </c>
      <c r="AF261" s="124"/>
      <c r="AG261" s="137" t="s">
        <v>234</v>
      </c>
      <c r="AH261" s="257"/>
      <c r="AI261" s="337" t="str">
        <f>IF(ISERROR(VLOOKUP(AG261,'Listas Ley Transparencia'!$H$3:$M$17,2,0)),"",VLOOKUP(AG261,'Listas Ley Transparencia'!$H$3:$M$17,2,0))</f>
        <v>Información publica y de conocimiento general</v>
      </c>
      <c r="AJ261" s="95" t="str">
        <f>IF(ISERROR(VLOOKUP(AG261,'Listas Ley Transparencia'!$H$3:$M$17,3,0)),"",VLOOKUP(AG261,'Listas Ley Transparencia'!$H$3:$M$17,3,0))</f>
        <v>Información publica y de conocimiento general</v>
      </c>
      <c r="AK261" s="95" t="str">
        <f>IF(ISERROR(VLOOKUP(AG261,'Listas Ley Transparencia'!$H$3:$M$17,4,0)),"",VLOOKUP(AG261,'Listas Ley Transparencia'!$H$3:$M$17,4,0))</f>
        <v>Publica</v>
      </c>
      <c r="AL261" s="333" t="str">
        <f>IF(ISERROR(VLOOKUP(AG261,'Listas Ley Transparencia'!$H$3:$M$17,6,0)),"",VLOOKUP(AG261,'Listas Ley Transparencia'!$H$3:$M$17,6,0))</f>
        <v>No Aplica</v>
      </c>
      <c r="AM261" s="238" t="s">
        <v>235</v>
      </c>
      <c r="AN261" s="239">
        <v>45965</v>
      </c>
      <c r="AO261" s="201" t="s">
        <v>418</v>
      </c>
      <c r="AP261" s="201" t="s">
        <v>209</v>
      </c>
      <c r="AQ261" s="245" t="s">
        <v>797</v>
      </c>
    </row>
    <row r="262" spans="1:43" ht="40" customHeight="1">
      <c r="A262" s="67">
        <v>255</v>
      </c>
      <c r="B262" s="290" t="s">
        <v>574</v>
      </c>
      <c r="C262" s="292" t="s">
        <v>705</v>
      </c>
      <c r="D262" s="204" t="s">
        <v>800</v>
      </c>
      <c r="E262" s="204" t="s">
        <v>801</v>
      </c>
      <c r="F262" s="275" t="s">
        <v>137</v>
      </c>
      <c r="G262" s="304" t="s">
        <v>755</v>
      </c>
      <c r="H262" s="303" t="s">
        <v>454</v>
      </c>
      <c r="I262" s="303" t="s">
        <v>454</v>
      </c>
      <c r="J262" s="300" t="s">
        <v>93</v>
      </c>
      <c r="K262" s="207" t="s">
        <v>94</v>
      </c>
      <c r="L262" s="62" t="s">
        <v>143</v>
      </c>
      <c r="M262" s="63">
        <f>IFERROR(VLOOKUP(L262,'Listas Activos'!$B$24:$C$28,2,0),0)</f>
        <v>1</v>
      </c>
      <c r="N262" s="201" t="s">
        <v>96</v>
      </c>
      <c r="O262" s="63">
        <f>IFERROR(VLOOKUP(N262,'Listas Activos'!$B$31:$C$35,2,0),0)</f>
        <v>5</v>
      </c>
      <c r="P262" s="201" t="s">
        <v>96</v>
      </c>
      <c r="Q262" s="63">
        <f>IFERROR(VLOOKUP(P262,'Listas Activos'!$B$38:$C$42,2,0),0)</f>
        <v>5</v>
      </c>
      <c r="R262" s="63">
        <f t="shared" si="20"/>
        <v>5</v>
      </c>
      <c r="S262" s="93" t="str">
        <f>IFERROR(VLOOKUP(R262,'[1]Listas Activos'!$B$4:$C$7,2,0),"-")</f>
        <v>Alto</v>
      </c>
      <c r="U262" s="336" t="s">
        <v>116</v>
      </c>
      <c r="V262" s="251" t="s">
        <v>116</v>
      </c>
      <c r="W262" s="201" t="s">
        <v>116</v>
      </c>
      <c r="X262" s="201" t="s">
        <v>116</v>
      </c>
      <c r="Y262" s="326" t="s">
        <v>116</v>
      </c>
      <c r="Z262" s="64" t="s">
        <v>205</v>
      </c>
      <c r="AA262" s="137" t="s">
        <v>99</v>
      </c>
      <c r="AB262" s="137" t="s">
        <v>262</v>
      </c>
      <c r="AC262" s="137" t="s">
        <v>263</v>
      </c>
      <c r="AD262" s="138">
        <v>40907</v>
      </c>
      <c r="AE262" s="137" t="s">
        <v>112</v>
      </c>
      <c r="AF262" s="124"/>
      <c r="AG262" s="137" t="s">
        <v>234</v>
      </c>
      <c r="AH262" s="257"/>
      <c r="AI262" s="337" t="str">
        <f>IF(ISERROR(VLOOKUP(AG262,'Listas Ley Transparencia'!$H$3:$M$17,2,0)),"",VLOOKUP(AG262,'Listas Ley Transparencia'!$H$3:$M$17,2,0))</f>
        <v>Información publica y de conocimiento general</v>
      </c>
      <c r="AJ262" s="95" t="str">
        <f>IF(ISERROR(VLOOKUP(AG262,'Listas Ley Transparencia'!$H$3:$M$17,3,0)),"",VLOOKUP(AG262,'Listas Ley Transparencia'!$H$3:$M$17,3,0))</f>
        <v>Información publica y de conocimiento general</v>
      </c>
      <c r="AK262" s="95" t="str">
        <f>IF(ISERROR(VLOOKUP(AG262,'Listas Ley Transparencia'!$H$3:$M$17,4,0)),"",VLOOKUP(AG262,'Listas Ley Transparencia'!$H$3:$M$17,4,0))</f>
        <v>Publica</v>
      </c>
      <c r="AL262" s="333" t="str">
        <f>IF(ISERROR(VLOOKUP(AG262,'Listas Ley Transparencia'!$H$3:$M$17,6,0)),"",VLOOKUP(AG262,'Listas Ley Transparencia'!$H$3:$M$17,6,0))</f>
        <v>No Aplica</v>
      </c>
      <c r="AM262" s="238" t="s">
        <v>235</v>
      </c>
      <c r="AN262" s="239">
        <v>45965</v>
      </c>
      <c r="AO262" s="201" t="s">
        <v>264</v>
      </c>
      <c r="AP262" s="201" t="s">
        <v>267</v>
      </c>
      <c r="AQ262" s="245" t="s">
        <v>715</v>
      </c>
    </row>
    <row r="263" spans="1:43" ht="40" customHeight="1">
      <c r="A263" s="67">
        <v>256</v>
      </c>
      <c r="B263" s="290" t="s">
        <v>574</v>
      </c>
      <c r="C263" s="292" t="s">
        <v>705</v>
      </c>
      <c r="D263" s="204" t="s">
        <v>802</v>
      </c>
      <c r="E263" s="204" t="s">
        <v>803</v>
      </c>
      <c r="F263" s="275" t="s">
        <v>137</v>
      </c>
      <c r="G263" s="304" t="s">
        <v>755</v>
      </c>
      <c r="H263" s="303" t="s">
        <v>454</v>
      </c>
      <c r="I263" s="303" t="s">
        <v>454</v>
      </c>
      <c r="J263" s="300" t="s">
        <v>93</v>
      </c>
      <c r="K263" s="207" t="s">
        <v>94</v>
      </c>
      <c r="L263" s="62" t="s">
        <v>143</v>
      </c>
      <c r="M263" s="63">
        <f>IFERROR(VLOOKUP(L263,'Listas Activos'!$B$24:$C$28,2,0),0)</f>
        <v>1</v>
      </c>
      <c r="N263" s="201" t="s">
        <v>96</v>
      </c>
      <c r="O263" s="63">
        <f>IFERROR(VLOOKUP(N263,'Listas Activos'!$B$31:$C$35,2,0),0)</f>
        <v>5</v>
      </c>
      <c r="P263" s="201" t="s">
        <v>96</v>
      </c>
      <c r="Q263" s="63">
        <f>IFERROR(VLOOKUP(P263,'Listas Activos'!$B$38:$C$42,2,0),0)</f>
        <v>5</v>
      </c>
      <c r="R263" s="63">
        <f t="shared" si="20"/>
        <v>5</v>
      </c>
      <c r="S263" s="93" t="str">
        <f>IFERROR(VLOOKUP(R263,'[1]Listas Activos'!$B$4:$C$7,2,0),"-")</f>
        <v>Alto</v>
      </c>
      <c r="T263" s="344"/>
      <c r="U263" s="336" t="s">
        <v>116</v>
      </c>
      <c r="V263" s="251" t="s">
        <v>116</v>
      </c>
      <c r="W263" s="201" t="s">
        <v>116</v>
      </c>
      <c r="X263" s="201" t="s">
        <v>116</v>
      </c>
      <c r="Y263" s="326" t="s">
        <v>116</v>
      </c>
      <c r="Z263" s="64" t="s">
        <v>205</v>
      </c>
      <c r="AA263" s="137" t="s">
        <v>99</v>
      </c>
      <c r="AB263" s="137" t="s">
        <v>262</v>
      </c>
      <c r="AC263" s="137" t="s">
        <v>263</v>
      </c>
      <c r="AD263" s="138">
        <v>41000</v>
      </c>
      <c r="AE263" s="137" t="s">
        <v>454</v>
      </c>
      <c r="AF263" s="124"/>
      <c r="AG263" s="137" t="s">
        <v>234</v>
      </c>
      <c r="AH263" s="257" t="s">
        <v>506</v>
      </c>
      <c r="AI263" s="337" t="str">
        <f>IF(ISERROR(VLOOKUP(AG263,'Listas Ley Transparencia'!$H$3:$M$17,2,0)),"",VLOOKUP(AG263,'Listas Ley Transparencia'!$H$3:$M$17,2,0))</f>
        <v>Información publica y de conocimiento general</v>
      </c>
      <c r="AJ263" s="95" t="str">
        <f>IF(ISERROR(VLOOKUP(AG263,'Listas Ley Transparencia'!$H$3:$M$17,3,0)),"",VLOOKUP(AG263,'Listas Ley Transparencia'!$H$3:$M$17,3,0))</f>
        <v>Información publica y de conocimiento general</v>
      </c>
      <c r="AK263" s="95" t="str">
        <f>IF(ISERROR(VLOOKUP(AG263,'Listas Ley Transparencia'!$H$3:$M$17,4,0)),"",VLOOKUP(AG263,'Listas Ley Transparencia'!$H$3:$M$17,4,0))</f>
        <v>Publica</v>
      </c>
      <c r="AL263" s="333" t="str">
        <f>IF(ISERROR(VLOOKUP(AG263,'Listas Ley Transparencia'!$H$3:$M$17,6,0)),"",VLOOKUP(AG263,'Listas Ley Transparencia'!$H$3:$M$17,6,0))</f>
        <v>No Aplica</v>
      </c>
      <c r="AM263" s="238" t="s">
        <v>235</v>
      </c>
      <c r="AN263" s="239">
        <v>45965</v>
      </c>
      <c r="AO263" s="201" t="s">
        <v>264</v>
      </c>
      <c r="AP263" s="201" t="s">
        <v>267</v>
      </c>
      <c r="AQ263" s="245" t="s">
        <v>715</v>
      </c>
    </row>
    <row r="264" spans="1:43" ht="40" customHeight="1">
      <c r="A264" s="67">
        <v>257</v>
      </c>
      <c r="B264" s="148" t="s">
        <v>574</v>
      </c>
      <c r="C264" s="62" t="s">
        <v>804</v>
      </c>
      <c r="D264" s="204" t="s">
        <v>805</v>
      </c>
      <c r="E264" s="204" t="s">
        <v>806</v>
      </c>
      <c r="F264" s="62" t="s">
        <v>90</v>
      </c>
      <c r="G264" s="62" t="s">
        <v>807</v>
      </c>
      <c r="H264" s="274" t="s">
        <v>92</v>
      </c>
      <c r="I264" s="274" t="s">
        <v>92</v>
      </c>
      <c r="J264" s="146" t="s">
        <v>113</v>
      </c>
      <c r="K264" s="61" t="s">
        <v>94</v>
      </c>
      <c r="L264" s="218" t="s">
        <v>95</v>
      </c>
      <c r="M264" s="63">
        <f>IFERROR(VLOOKUP(L264,'Listas Activos'!$B$24:$C$28,2,0),0)</f>
        <v>5</v>
      </c>
      <c r="N264" s="218" t="s">
        <v>96</v>
      </c>
      <c r="O264" s="63">
        <f>IFERROR(VLOOKUP(N264,'Listas Activos'!$B$31:$C$35,2,0),0)</f>
        <v>5</v>
      </c>
      <c r="P264" s="218" t="s">
        <v>115</v>
      </c>
      <c r="Q264" s="63">
        <f>IFERROR(VLOOKUP(P264,'Listas Activos'!$B$38:$C$42,2,0),0)</f>
        <v>3</v>
      </c>
      <c r="R264" s="63">
        <f t="shared" si="20"/>
        <v>5</v>
      </c>
      <c r="S264" s="105" t="str">
        <f>IFERROR(VLOOKUP(R264,'Listas Activos'!$B$4:$C$7,2,0),"-")</f>
        <v>Alto</v>
      </c>
      <c r="T264" s="59" t="s">
        <v>808</v>
      </c>
      <c r="U264" s="219" t="s">
        <v>97</v>
      </c>
      <c r="V264" s="136" t="s">
        <v>116</v>
      </c>
      <c r="W264" s="136" t="s">
        <v>556</v>
      </c>
      <c r="X264" s="136" t="s">
        <v>116</v>
      </c>
      <c r="Y264" s="136" t="s">
        <v>97</v>
      </c>
      <c r="Z264" s="342" t="s">
        <v>205</v>
      </c>
      <c r="AA264" s="252" t="s">
        <v>99</v>
      </c>
      <c r="AB264" s="339" t="s">
        <v>262</v>
      </c>
      <c r="AC264" s="252" t="s">
        <v>263</v>
      </c>
      <c r="AD264" s="340">
        <v>41275</v>
      </c>
      <c r="AE264" s="252" t="s">
        <v>92</v>
      </c>
      <c r="AF264" s="341"/>
      <c r="AG264" s="252" t="s">
        <v>104</v>
      </c>
      <c r="AH264" s="335" t="s">
        <v>809</v>
      </c>
      <c r="AI264" s="94" t="str">
        <f>IF(ISERROR(VLOOKUP(AG264,'Listas Ley Transparencia'!$H$3:$M$17,2,0)),"",VLOOKUP(AG264,'Listas Ley Transparencia'!$H$3:$M$17,2,0))</f>
        <v>Información exceptuada por daño de derechos a personas naturales o jurídicas. Articulo 18 Ley 1712 de 2014</v>
      </c>
      <c r="AJ264" s="243" t="str">
        <f>IF(ISERROR(VLOOKUP(AG264,'Listas Ley Transparencia'!$H$3:$M$17,3,0)),"",VLOOKUP(AG264,'Listas Ley Transparencia'!$H$3:$M$17,3,0))</f>
        <v>El derecho de toda persona a la intimidad, bajo las limitaciones propias que impone la condición de servidor publico, en concordancia con lo estipulado</v>
      </c>
      <c r="AK264" s="243" t="str">
        <f>IF(ISERROR(VLOOKUP(AG264,'Listas Ley Transparencia'!$H$3:$M$17,4,0)),"",VLOOKUP(AG264,'Listas Ley Transparencia'!$H$3:$M$17,4,0))</f>
        <v>Publica Clasificada</v>
      </c>
      <c r="AL264" s="244" t="str">
        <f>IF(ISERROR(VLOOKUP(AG264,'Listas Ley Transparencia'!$H$3:$M$17,6,0)),"",VLOOKUP(AG264,'Listas Ley Transparencia'!$H$3:$M$17,6,0))</f>
        <v>Ilimitada</v>
      </c>
      <c r="AM264" s="238" t="s">
        <v>448</v>
      </c>
      <c r="AN264" s="239">
        <v>45951</v>
      </c>
      <c r="AO264" s="201" t="s">
        <v>418</v>
      </c>
      <c r="AP264" s="201" t="s">
        <v>267</v>
      </c>
      <c r="AQ264" s="245" t="s">
        <v>810</v>
      </c>
    </row>
    <row r="265" spans="1:43" ht="40" customHeight="1">
      <c r="A265" s="67">
        <v>258</v>
      </c>
      <c r="B265" s="148" t="s">
        <v>574</v>
      </c>
      <c r="C265" s="62" t="s">
        <v>804</v>
      </c>
      <c r="D265" s="298" t="s">
        <v>811</v>
      </c>
      <c r="E265" s="204" t="s">
        <v>812</v>
      </c>
      <c r="F265" s="62" t="s">
        <v>90</v>
      </c>
      <c r="G265" s="137" t="s">
        <v>807</v>
      </c>
      <c r="H265" s="274" t="s">
        <v>597</v>
      </c>
      <c r="I265" s="274" t="s">
        <v>112</v>
      </c>
      <c r="J265" s="146" t="s">
        <v>113</v>
      </c>
      <c r="K265" s="61" t="s">
        <v>94</v>
      </c>
      <c r="L265" s="62" t="s">
        <v>95</v>
      </c>
      <c r="M265" s="63">
        <f>IFERROR(VLOOKUP(L265,'Listas Activos'!$B$24:$C$28,2,0),0)</f>
        <v>5</v>
      </c>
      <c r="N265" s="62" t="s">
        <v>96</v>
      </c>
      <c r="O265" s="63">
        <f>IFERROR(VLOOKUP(N265,'Listas Activos'!$B$31:$C$35,2,0),0)</f>
        <v>5</v>
      </c>
      <c r="P265" s="62" t="s">
        <v>96</v>
      </c>
      <c r="Q265" s="63">
        <f>IFERROR(VLOOKUP(P265,'Listas Activos'!$B$38:$C$42,2,0),0)</f>
        <v>5</v>
      </c>
      <c r="R265" s="63">
        <f t="shared" ref="R265:R296" si="21">IF(AND(M265&gt;0,O265&gt;0,Q265&gt;0,U265="Si"),5,IF(OR(M265=0,O265=0,Q265=0),0,IF(AND(M265=1,O265=1,Q265=1),1,(IF(OR(AND(M265=5,O265=5),AND(O265=5,Q265=5),AND(M265=5,Q265=5),AND(M265=5,O265=5,Q265=5)),5,3)))))</f>
        <v>5</v>
      </c>
      <c r="S265" s="93" t="str">
        <f>IFERROR(VLOOKUP(R265,'Listas Activos'!$B$4:$C$7,2,0),"-")</f>
        <v>Alto</v>
      </c>
      <c r="T265" s="261" t="s">
        <v>813</v>
      </c>
      <c r="U265" s="64" t="s">
        <v>97</v>
      </c>
      <c r="V265" s="137" t="s">
        <v>116</v>
      </c>
      <c r="W265" s="137" t="s">
        <v>116</v>
      </c>
      <c r="X265" s="137" t="s">
        <v>97</v>
      </c>
      <c r="Y265" s="137" t="s">
        <v>97</v>
      </c>
      <c r="Z265" s="342" t="s">
        <v>205</v>
      </c>
      <c r="AA265" s="252" t="s">
        <v>99</v>
      </c>
      <c r="AB265" s="339" t="s">
        <v>262</v>
      </c>
      <c r="AC265" s="252" t="s">
        <v>263</v>
      </c>
      <c r="AD265" s="340">
        <v>41275</v>
      </c>
      <c r="AE265" s="252" t="s">
        <v>102</v>
      </c>
      <c r="AF265" s="341" t="s">
        <v>814</v>
      </c>
      <c r="AG265" s="252" t="s">
        <v>104</v>
      </c>
      <c r="AH265" s="335" t="s">
        <v>815</v>
      </c>
      <c r="AI265" s="94" t="str">
        <f>IF(ISERROR(VLOOKUP(AG265,'Listas Ley Transparencia'!$H$3:$M$17,2,0)),"",VLOOKUP(AG265,'Listas Ley Transparencia'!$H$3:$M$17,2,0))</f>
        <v>Información exceptuada por daño de derechos a personas naturales o jurídicas. Articulo 18 Ley 1712 de 2014</v>
      </c>
      <c r="AJ265" s="243" t="str">
        <f>IF(ISERROR(VLOOKUP(AG265,'Listas Ley Transparencia'!$H$3:$M$17,3,0)),"",VLOOKUP(AG265,'Listas Ley Transparencia'!$H$3:$M$17,3,0))</f>
        <v>El derecho de toda persona a la intimidad, bajo las limitaciones propias que impone la condición de servidor publico, en concordancia con lo estipulado</v>
      </c>
      <c r="AK265" s="243" t="str">
        <f>IF(ISERROR(VLOOKUP(AG265,'Listas Ley Transparencia'!$H$3:$M$17,4,0)),"",VLOOKUP(AG265,'Listas Ley Transparencia'!$H$3:$M$17,4,0))</f>
        <v>Publica Clasificada</v>
      </c>
      <c r="AL265" s="244" t="str">
        <f>IF(ISERROR(VLOOKUP(AG265,'Listas Ley Transparencia'!$H$3:$M$17,6,0)),"",VLOOKUP(AG265,'Listas Ley Transparencia'!$H$3:$M$17,6,0))</f>
        <v>Ilimitada</v>
      </c>
      <c r="AM265" s="238" t="s">
        <v>235</v>
      </c>
      <c r="AN265" s="239">
        <v>45951</v>
      </c>
      <c r="AO265" s="201" t="s">
        <v>273</v>
      </c>
      <c r="AP265" s="201" t="s">
        <v>267</v>
      </c>
      <c r="AQ265" s="245" t="s">
        <v>810</v>
      </c>
    </row>
    <row r="266" spans="1:43" ht="40" customHeight="1">
      <c r="A266" s="67">
        <v>259</v>
      </c>
      <c r="B266" s="148" t="s">
        <v>574</v>
      </c>
      <c r="C266" s="62" t="s">
        <v>804</v>
      </c>
      <c r="D266" s="298" t="s">
        <v>816</v>
      </c>
      <c r="E266" s="204" t="s">
        <v>817</v>
      </c>
      <c r="F266" s="62" t="s">
        <v>90</v>
      </c>
      <c r="G266" s="137" t="s">
        <v>807</v>
      </c>
      <c r="H266" s="274" t="s">
        <v>660</v>
      </c>
      <c r="I266" s="274" t="s">
        <v>306</v>
      </c>
      <c r="J266" s="146" t="s">
        <v>113</v>
      </c>
      <c r="K266" s="61" t="s">
        <v>94</v>
      </c>
      <c r="L266" s="62" t="s">
        <v>125</v>
      </c>
      <c r="M266" s="63">
        <f>IFERROR(VLOOKUP(L266,'Listas Activos'!$B$24:$C$28,2,0),0)</f>
        <v>3</v>
      </c>
      <c r="N266" s="62" t="s">
        <v>115</v>
      </c>
      <c r="O266" s="63">
        <f>IFERROR(VLOOKUP(N266,'Listas Activos'!$B$31:$C$35,2,0),0)</f>
        <v>3</v>
      </c>
      <c r="P266" s="62" t="s">
        <v>115</v>
      </c>
      <c r="Q266" s="63">
        <f>IFERROR(VLOOKUP(P266,'Listas Activos'!$B$38:$C$42,2,0),0)</f>
        <v>3</v>
      </c>
      <c r="R266" s="63">
        <f t="shared" si="21"/>
        <v>3</v>
      </c>
      <c r="S266" s="93" t="str">
        <f>IFERROR(VLOOKUP(R266,'Listas Activos'!$B$4:$C$7,2,0),"-")</f>
        <v>Medio</v>
      </c>
      <c r="T266" s="59" t="s">
        <v>818</v>
      </c>
      <c r="U266" s="64" t="s">
        <v>116</v>
      </c>
      <c r="V266" s="137" t="s">
        <v>116</v>
      </c>
      <c r="W266" s="137" t="s">
        <v>116</v>
      </c>
      <c r="X266" s="137" t="s">
        <v>116</v>
      </c>
      <c r="Y266" s="137" t="s">
        <v>116</v>
      </c>
      <c r="Z266" s="342" t="s">
        <v>205</v>
      </c>
      <c r="AA266" s="252" t="s">
        <v>99</v>
      </c>
      <c r="AB266" s="339" t="s">
        <v>262</v>
      </c>
      <c r="AC266" s="252" t="s">
        <v>263</v>
      </c>
      <c r="AD266" s="340">
        <v>41275</v>
      </c>
      <c r="AE266" s="252" t="s">
        <v>102</v>
      </c>
      <c r="AF266" s="341" t="s">
        <v>814</v>
      </c>
      <c r="AG266" s="252" t="s">
        <v>234</v>
      </c>
      <c r="AH266" s="335" t="s">
        <v>819</v>
      </c>
      <c r="AI266" s="94" t="str">
        <f>IF(ISERROR(VLOOKUP(AG266,'Listas Ley Transparencia'!$H$3:$M$17,2,0)),"",VLOOKUP(AG266,'Listas Ley Transparencia'!$H$3:$M$17,2,0))</f>
        <v>Información publica y de conocimiento general</v>
      </c>
      <c r="AJ266" s="243" t="str">
        <f>IF(ISERROR(VLOOKUP(AG266,'Listas Ley Transparencia'!$H$3:$M$17,3,0)),"",VLOOKUP(AG266,'Listas Ley Transparencia'!$H$3:$M$17,3,0))</f>
        <v>Información publica y de conocimiento general</v>
      </c>
      <c r="AK266" s="243" t="str">
        <f>IF(ISERROR(VLOOKUP(AG266,'Listas Ley Transparencia'!$H$3:$M$17,4,0)),"",VLOOKUP(AG266,'Listas Ley Transparencia'!$H$3:$M$17,4,0))</f>
        <v>Publica</v>
      </c>
      <c r="AL266" s="244" t="str">
        <f>IF(ISERROR(VLOOKUP(AG266,'Listas Ley Transparencia'!$H$3:$M$17,6,0)),"",VLOOKUP(AG266,'Listas Ley Transparencia'!$H$3:$M$17,6,0))</f>
        <v>No Aplica</v>
      </c>
      <c r="AM266" s="238" t="s">
        <v>235</v>
      </c>
      <c r="AN266" s="239">
        <v>45951</v>
      </c>
      <c r="AO266" s="201" t="s">
        <v>418</v>
      </c>
      <c r="AP266" s="201" t="s">
        <v>267</v>
      </c>
      <c r="AQ266" s="245" t="s">
        <v>810</v>
      </c>
    </row>
    <row r="267" spans="1:43" ht="40" customHeight="1">
      <c r="A267" s="67">
        <v>260</v>
      </c>
      <c r="B267" s="148" t="s">
        <v>574</v>
      </c>
      <c r="C267" s="62" t="s">
        <v>804</v>
      </c>
      <c r="D267" s="204" t="s">
        <v>820</v>
      </c>
      <c r="E267" s="204" t="s">
        <v>821</v>
      </c>
      <c r="F267" s="62" t="s">
        <v>90</v>
      </c>
      <c r="G267" s="137" t="s">
        <v>807</v>
      </c>
      <c r="H267" s="274" t="s">
        <v>112</v>
      </c>
      <c r="I267" s="274" t="s">
        <v>608</v>
      </c>
      <c r="J267" s="146" t="s">
        <v>113</v>
      </c>
      <c r="K267" s="61" t="s">
        <v>94</v>
      </c>
      <c r="L267" s="62" t="s">
        <v>95</v>
      </c>
      <c r="M267" s="63">
        <f>IFERROR(VLOOKUP(L267,'Listas Activos'!$B$24:$C$28,2,0),0)</f>
        <v>5</v>
      </c>
      <c r="N267" s="62" t="s">
        <v>96</v>
      </c>
      <c r="O267" s="63">
        <f>IFERROR(VLOOKUP(N267,'Listas Activos'!$B$31:$C$35,2,0),0)</f>
        <v>5</v>
      </c>
      <c r="P267" s="62" t="s">
        <v>96</v>
      </c>
      <c r="Q267" s="63">
        <f>IFERROR(VLOOKUP(P267,'Listas Activos'!$B$38:$C$42,2,0),0)</f>
        <v>5</v>
      </c>
      <c r="R267" s="63">
        <f t="shared" si="21"/>
        <v>5</v>
      </c>
      <c r="S267" s="93" t="str">
        <f>IFERROR(VLOOKUP(R267,'Listas Activos'!$B$4:$C$7,2,0),"-")</f>
        <v>Alto</v>
      </c>
      <c r="T267" s="66"/>
      <c r="U267" s="64" t="s">
        <v>97</v>
      </c>
      <c r="V267" s="137" t="s">
        <v>116</v>
      </c>
      <c r="W267" s="137" t="s">
        <v>116</v>
      </c>
      <c r="X267" s="137" t="s">
        <v>97</v>
      </c>
      <c r="Y267" s="137" t="s">
        <v>97</v>
      </c>
      <c r="Z267" s="342" t="s">
        <v>100</v>
      </c>
      <c r="AA267" s="252" t="s">
        <v>415</v>
      </c>
      <c r="AB267" s="339" t="s">
        <v>764</v>
      </c>
      <c r="AC267" s="252" t="s">
        <v>263</v>
      </c>
      <c r="AD267" s="340">
        <v>41487</v>
      </c>
      <c r="AE267" s="252" t="s">
        <v>102</v>
      </c>
      <c r="AF267" s="341" t="s">
        <v>822</v>
      </c>
      <c r="AG267" s="252" t="s">
        <v>104</v>
      </c>
      <c r="AH267" s="335" t="s">
        <v>823</v>
      </c>
      <c r="AI267" s="94" t="str">
        <f>IF(ISERROR(VLOOKUP(AG267,'Listas Ley Transparencia'!$H$3:$M$17,2,0)),"",VLOOKUP(AG267,'Listas Ley Transparencia'!$H$3:$M$17,2,0))</f>
        <v>Información exceptuada por daño de derechos a personas naturales o jurídicas. Articulo 18 Ley 1712 de 2014</v>
      </c>
      <c r="AJ267" s="243" t="str">
        <f>IF(ISERROR(VLOOKUP(AG267,'Listas Ley Transparencia'!$H$3:$M$17,3,0)),"",VLOOKUP(AG267,'Listas Ley Transparencia'!$H$3:$M$17,3,0))</f>
        <v>El derecho de toda persona a la intimidad, bajo las limitaciones propias que impone la condición de servidor publico, en concordancia con lo estipulado</v>
      </c>
      <c r="AK267" s="243" t="str">
        <f>IF(ISERROR(VLOOKUP(AG267,'Listas Ley Transparencia'!$H$3:$M$17,4,0)),"",VLOOKUP(AG267,'Listas Ley Transparencia'!$H$3:$M$17,4,0))</f>
        <v>Publica Clasificada</v>
      </c>
      <c r="AL267" s="244" t="str">
        <f>IF(ISERROR(VLOOKUP(AG267,'Listas Ley Transparencia'!$H$3:$M$17,6,0)),"",VLOOKUP(AG267,'Listas Ley Transparencia'!$H$3:$M$17,6,0))</f>
        <v>Ilimitada</v>
      </c>
      <c r="AM267" s="238" t="s">
        <v>448</v>
      </c>
      <c r="AN267" s="239">
        <v>45951</v>
      </c>
      <c r="AO267" s="201" t="s">
        <v>208</v>
      </c>
      <c r="AP267" s="201" t="s">
        <v>419</v>
      </c>
      <c r="AQ267" s="245" t="s">
        <v>824</v>
      </c>
    </row>
    <row r="268" spans="1:43" ht="40" customHeight="1">
      <c r="A268" s="67">
        <v>261</v>
      </c>
      <c r="B268" s="148" t="s">
        <v>574</v>
      </c>
      <c r="C268" s="62" t="s">
        <v>804</v>
      </c>
      <c r="D268" s="204" t="s">
        <v>825</v>
      </c>
      <c r="E268" s="204" t="s">
        <v>826</v>
      </c>
      <c r="F268" s="62" t="s">
        <v>90</v>
      </c>
      <c r="G268" s="137" t="s">
        <v>807</v>
      </c>
      <c r="H268" s="65" t="s">
        <v>92</v>
      </c>
      <c r="I268" s="65" t="s">
        <v>608</v>
      </c>
      <c r="J268" s="146" t="s">
        <v>113</v>
      </c>
      <c r="K268" s="61" t="s">
        <v>94</v>
      </c>
      <c r="L268" s="62" t="s">
        <v>125</v>
      </c>
      <c r="M268" s="63">
        <f>IFERROR(VLOOKUP(L268,'Listas Activos'!$B$24:$C$28,2,0),0)</f>
        <v>3</v>
      </c>
      <c r="N268" s="62" t="s">
        <v>115</v>
      </c>
      <c r="O268" s="63">
        <f>IFERROR(VLOOKUP(N268,'Listas Activos'!$B$31:$C$35,2,0),0)</f>
        <v>3</v>
      </c>
      <c r="P268" s="62" t="s">
        <v>115</v>
      </c>
      <c r="Q268" s="63">
        <f>IFERROR(VLOOKUP(P268,'Listas Activos'!$B$38:$C$42,2,0),0)</f>
        <v>3</v>
      </c>
      <c r="R268" s="63">
        <f t="shared" si="21"/>
        <v>3</v>
      </c>
      <c r="S268" s="93" t="str">
        <f>IFERROR(VLOOKUP(R268,'Listas Activos'!$B$4:$C$7,2,0),"-")</f>
        <v>Medio</v>
      </c>
      <c r="T268" s="66"/>
      <c r="U268" s="64" t="s">
        <v>116</v>
      </c>
      <c r="V268" s="137" t="s">
        <v>116</v>
      </c>
      <c r="W268" s="137" t="s">
        <v>116</v>
      </c>
      <c r="X268" s="137" t="s">
        <v>116</v>
      </c>
      <c r="Y268" s="137" t="s">
        <v>116</v>
      </c>
      <c r="Z268" s="342" t="s">
        <v>100</v>
      </c>
      <c r="AA268" s="252" t="s">
        <v>99</v>
      </c>
      <c r="AB268" s="339" t="s">
        <v>262</v>
      </c>
      <c r="AC268" s="252" t="s">
        <v>263</v>
      </c>
      <c r="AD268" s="340">
        <v>41275</v>
      </c>
      <c r="AE268" s="252" t="s">
        <v>102</v>
      </c>
      <c r="AF268" s="341" t="s">
        <v>827</v>
      </c>
      <c r="AG268" s="252" t="s">
        <v>234</v>
      </c>
      <c r="AH268" s="335"/>
      <c r="AI268" s="94" t="str">
        <f>IF(ISERROR(VLOOKUP(AG268,'Listas Ley Transparencia'!$H$3:$M$17,2,0)),"",VLOOKUP(AG268,'Listas Ley Transparencia'!$H$3:$M$17,2,0))</f>
        <v>Información publica y de conocimiento general</v>
      </c>
      <c r="AJ268" s="243" t="str">
        <f>IF(ISERROR(VLOOKUP(AG268,'Listas Ley Transparencia'!$H$3:$M$17,3,0)),"",VLOOKUP(AG268,'Listas Ley Transparencia'!$H$3:$M$17,3,0))</f>
        <v>Información publica y de conocimiento general</v>
      </c>
      <c r="AK268" s="243" t="str">
        <f>IF(ISERROR(VLOOKUP(AG268,'Listas Ley Transparencia'!$H$3:$M$17,4,0)),"",VLOOKUP(AG268,'Listas Ley Transparencia'!$H$3:$M$17,4,0))</f>
        <v>Publica</v>
      </c>
      <c r="AL268" s="244" t="str">
        <f>IF(ISERROR(VLOOKUP(AG268,'Listas Ley Transparencia'!$H$3:$M$17,6,0)),"",VLOOKUP(AG268,'Listas Ley Transparencia'!$H$3:$M$17,6,0))</f>
        <v>No Aplica</v>
      </c>
      <c r="AM268" s="238" t="s">
        <v>235</v>
      </c>
      <c r="AN268" s="239">
        <v>45951</v>
      </c>
      <c r="AO268" s="201" t="s">
        <v>264</v>
      </c>
      <c r="AP268" s="201" t="s">
        <v>267</v>
      </c>
      <c r="AQ268" s="245" t="s">
        <v>810</v>
      </c>
    </row>
    <row r="269" spans="1:43" ht="40" customHeight="1">
      <c r="A269" s="67">
        <v>262</v>
      </c>
      <c r="B269" s="148" t="s">
        <v>574</v>
      </c>
      <c r="C269" s="62" t="s">
        <v>804</v>
      </c>
      <c r="D269" s="457" t="s">
        <v>828</v>
      </c>
      <c r="E269" s="204" t="s">
        <v>829</v>
      </c>
      <c r="F269" s="62" t="s">
        <v>90</v>
      </c>
      <c r="G269" s="137" t="s">
        <v>807</v>
      </c>
      <c r="H269" s="65" t="s">
        <v>92</v>
      </c>
      <c r="I269" s="65" t="s">
        <v>92</v>
      </c>
      <c r="J269" s="146" t="s">
        <v>113</v>
      </c>
      <c r="K269" s="61" t="s">
        <v>94</v>
      </c>
      <c r="L269" s="62" t="s">
        <v>125</v>
      </c>
      <c r="M269" s="63">
        <f>IFERROR(VLOOKUP(L269,'Listas Activos'!$B$24:$C$28,2,0),0)</f>
        <v>3</v>
      </c>
      <c r="N269" s="62" t="s">
        <v>115</v>
      </c>
      <c r="O269" s="63">
        <f>IFERROR(VLOOKUP(N269,'Listas Activos'!$B$31:$C$35,2,0),0)</f>
        <v>3</v>
      </c>
      <c r="P269" s="62" t="s">
        <v>115</v>
      </c>
      <c r="Q269" s="63">
        <f>IFERROR(VLOOKUP(P269,'Listas Activos'!$B$38:$C$42,2,0),0)</f>
        <v>3</v>
      </c>
      <c r="R269" s="63">
        <f t="shared" si="21"/>
        <v>3</v>
      </c>
      <c r="S269" s="93" t="str">
        <f>IFERROR(VLOOKUP(R269,'Listas Activos'!$B$4:$C$7,2,0),"-")</f>
        <v>Medio</v>
      </c>
      <c r="T269" s="66"/>
      <c r="U269" s="64" t="s">
        <v>116</v>
      </c>
      <c r="V269" s="137" t="s">
        <v>116</v>
      </c>
      <c r="W269" s="137" t="s">
        <v>116</v>
      </c>
      <c r="X269" s="137" t="s">
        <v>116</v>
      </c>
      <c r="Y269" s="137" t="s">
        <v>116</v>
      </c>
      <c r="Z269" s="64" t="s">
        <v>205</v>
      </c>
      <c r="AA269" s="137" t="s">
        <v>99</v>
      </c>
      <c r="AB269" s="137" t="s">
        <v>262</v>
      </c>
      <c r="AC269" s="137" t="s">
        <v>263</v>
      </c>
      <c r="AD269" s="138">
        <v>41275</v>
      </c>
      <c r="AE269" s="137" t="s">
        <v>112</v>
      </c>
      <c r="AF269" s="124"/>
      <c r="AG269" s="137" t="s">
        <v>234</v>
      </c>
      <c r="AH269" s="139"/>
      <c r="AI269" s="94" t="str">
        <f>IF(ISERROR(VLOOKUP(AG269,'Listas Ley Transparencia'!$H$3:$M$17,2,0)),"",VLOOKUP(AG269,'Listas Ley Transparencia'!$H$3:$M$17,2,0))</f>
        <v>Información publica y de conocimiento general</v>
      </c>
      <c r="AJ269" s="243" t="str">
        <f>IF(ISERROR(VLOOKUP(AG269,'Listas Ley Transparencia'!$H$3:$M$17,3,0)),"",VLOOKUP(AG269,'Listas Ley Transparencia'!$H$3:$M$17,3,0))</f>
        <v>Información publica y de conocimiento general</v>
      </c>
      <c r="AK269" s="243" t="str">
        <f>IF(ISERROR(VLOOKUP(AG269,'Listas Ley Transparencia'!$H$3:$M$17,4,0)),"",VLOOKUP(AG269,'Listas Ley Transparencia'!$H$3:$M$17,4,0))</f>
        <v>Publica</v>
      </c>
      <c r="AL269" s="244" t="str">
        <f>IF(ISERROR(VLOOKUP(AG269,'Listas Ley Transparencia'!$H$3:$M$17,6,0)),"",VLOOKUP(AG269,'Listas Ley Transparencia'!$H$3:$M$17,6,0))</f>
        <v>No Aplica</v>
      </c>
      <c r="AM269" s="238" t="s">
        <v>235</v>
      </c>
      <c r="AN269" s="239">
        <v>45951</v>
      </c>
      <c r="AO269" s="201" t="s">
        <v>418</v>
      </c>
      <c r="AP269" s="201" t="s">
        <v>419</v>
      </c>
      <c r="AQ269" s="245" t="s">
        <v>810</v>
      </c>
    </row>
    <row r="270" spans="1:43" ht="40" customHeight="1">
      <c r="A270" s="67">
        <v>263</v>
      </c>
      <c r="B270" s="148" t="s">
        <v>574</v>
      </c>
      <c r="C270" s="449" t="s">
        <v>804</v>
      </c>
      <c r="D270" s="204" t="s">
        <v>830</v>
      </c>
      <c r="E270" s="204" t="s">
        <v>831</v>
      </c>
      <c r="F270" s="62" t="s">
        <v>90</v>
      </c>
      <c r="G270" s="137" t="s">
        <v>807</v>
      </c>
      <c r="H270" s="65" t="s">
        <v>92</v>
      </c>
      <c r="I270" s="65" t="s">
        <v>92</v>
      </c>
      <c r="J270" s="146" t="s">
        <v>113</v>
      </c>
      <c r="K270" s="61" t="s">
        <v>94</v>
      </c>
      <c r="L270" s="62" t="s">
        <v>95</v>
      </c>
      <c r="M270" s="63">
        <f>IFERROR(VLOOKUP(L270,'Listas Activos'!$B$24:$C$28,2,0),0)</f>
        <v>5</v>
      </c>
      <c r="N270" s="62" t="s">
        <v>96</v>
      </c>
      <c r="O270" s="63">
        <f>IFERROR(VLOOKUP(N270,'Listas Activos'!$B$31:$C$35,2,0),0)</f>
        <v>5</v>
      </c>
      <c r="P270" s="62" t="s">
        <v>96</v>
      </c>
      <c r="Q270" s="63">
        <f>IFERROR(VLOOKUP(P270,'Listas Activos'!$B$38:$C$42,2,0),0)</f>
        <v>5</v>
      </c>
      <c r="R270" s="63">
        <f t="shared" si="21"/>
        <v>5</v>
      </c>
      <c r="S270" s="93" t="str">
        <f>IFERROR(VLOOKUP(R270,'Listas Activos'!$B$4:$C$7,2,0),"-")</f>
        <v>Alto</v>
      </c>
      <c r="T270" s="66"/>
      <c r="U270" s="64" t="s">
        <v>97</v>
      </c>
      <c r="V270" s="137" t="s">
        <v>116</v>
      </c>
      <c r="W270" s="137" t="s">
        <v>97</v>
      </c>
      <c r="X270" s="137" t="s">
        <v>97</v>
      </c>
      <c r="Y270" s="137" t="s">
        <v>116</v>
      </c>
      <c r="Z270" s="64" t="s">
        <v>205</v>
      </c>
      <c r="AA270" s="137" t="s">
        <v>99</v>
      </c>
      <c r="AB270" s="137" t="s">
        <v>262</v>
      </c>
      <c r="AC270" s="137" t="s">
        <v>263</v>
      </c>
      <c r="AD270" s="138">
        <v>40969</v>
      </c>
      <c r="AE270" s="137" t="s">
        <v>92</v>
      </c>
      <c r="AF270" s="124"/>
      <c r="AG270" s="137" t="s">
        <v>104</v>
      </c>
      <c r="AH270" s="257"/>
      <c r="AI270" s="94" t="str">
        <f>IF(ISERROR(VLOOKUP(AG270,'Listas Ley Transparencia'!$H$3:$M$17,2,0)),"",VLOOKUP(AG270,'Listas Ley Transparencia'!$H$3:$M$17,2,0))</f>
        <v>Información exceptuada por daño de derechos a personas naturales o jurídicas. Articulo 18 Ley 1712 de 2014</v>
      </c>
      <c r="AJ270" s="243" t="str">
        <f>IF(ISERROR(VLOOKUP(AG270,'Listas Ley Transparencia'!$H$3:$M$17,3,0)),"",VLOOKUP(AG270,'Listas Ley Transparencia'!$H$3:$M$17,3,0))</f>
        <v>El derecho de toda persona a la intimidad, bajo las limitaciones propias que impone la condición de servidor publico, en concordancia con lo estipulado</v>
      </c>
      <c r="AK270" s="243" t="str">
        <f>IF(ISERROR(VLOOKUP(AG270,'Listas Ley Transparencia'!$H$3:$M$17,4,0)),"",VLOOKUP(AG270,'Listas Ley Transparencia'!$H$3:$M$17,4,0))</f>
        <v>Publica Clasificada</v>
      </c>
      <c r="AL270" s="244" t="str">
        <f>IF(ISERROR(VLOOKUP(AG270,'Listas Ley Transparencia'!$H$3:$M$17,6,0)),"",VLOOKUP(AG270,'Listas Ley Transparencia'!$H$3:$M$17,6,0))</f>
        <v>Ilimitada</v>
      </c>
      <c r="AM270" s="238" t="s">
        <v>106</v>
      </c>
      <c r="AN270" s="239">
        <v>45951</v>
      </c>
      <c r="AO270" s="201" t="s">
        <v>418</v>
      </c>
      <c r="AP270" s="201" t="s">
        <v>267</v>
      </c>
      <c r="AQ270" s="245" t="s">
        <v>810</v>
      </c>
    </row>
    <row r="271" spans="1:43" ht="40" customHeight="1">
      <c r="A271" s="67">
        <v>264</v>
      </c>
      <c r="B271" s="148" t="s">
        <v>574</v>
      </c>
      <c r="C271" s="449" t="s">
        <v>804</v>
      </c>
      <c r="D271" s="204" t="s">
        <v>832</v>
      </c>
      <c r="E271" s="204" t="s">
        <v>833</v>
      </c>
      <c r="F271" s="62" t="s">
        <v>90</v>
      </c>
      <c r="G271" s="137" t="s">
        <v>807</v>
      </c>
      <c r="H271" s="65" t="s">
        <v>112</v>
      </c>
      <c r="I271" s="65" t="s">
        <v>112</v>
      </c>
      <c r="J271" s="146" t="s">
        <v>113</v>
      </c>
      <c r="K271" s="61" t="s">
        <v>94</v>
      </c>
      <c r="L271" s="62" t="s">
        <v>143</v>
      </c>
      <c r="M271" s="63">
        <f>IFERROR(VLOOKUP(L271,'Listas Activos'!$B$24:$C$28,2,0),0)</f>
        <v>1</v>
      </c>
      <c r="N271" s="62" t="s">
        <v>126</v>
      </c>
      <c r="O271" s="63">
        <f>IFERROR(VLOOKUP(N271,'Listas Activos'!$B$31:$C$35,2,0),0)</f>
        <v>1</v>
      </c>
      <c r="P271" s="62" t="s">
        <v>126</v>
      </c>
      <c r="Q271" s="63">
        <f>IFERROR(VLOOKUP(P271,'Listas Activos'!$B$38:$C$42,2,0),0)</f>
        <v>1</v>
      </c>
      <c r="R271" s="63">
        <f t="shared" si="21"/>
        <v>1</v>
      </c>
      <c r="S271" s="93" t="str">
        <f>IFERROR(VLOOKUP(R271,'Listas Activos'!$B$4:$C$7,2,0),"-")</f>
        <v>Bajo</v>
      </c>
      <c r="T271" s="66"/>
      <c r="U271" s="64" t="s">
        <v>116</v>
      </c>
      <c r="V271" s="137" t="s">
        <v>116</v>
      </c>
      <c r="W271" s="137" t="s">
        <v>116</v>
      </c>
      <c r="X271" s="137" t="s">
        <v>116</v>
      </c>
      <c r="Y271" s="137" t="s">
        <v>116</v>
      </c>
      <c r="Z271" s="64" t="s">
        <v>205</v>
      </c>
      <c r="AA271" s="137" t="s">
        <v>99</v>
      </c>
      <c r="AB271" s="137" t="s">
        <v>262</v>
      </c>
      <c r="AC271" s="137" t="s">
        <v>263</v>
      </c>
      <c r="AD271" s="138">
        <v>41275</v>
      </c>
      <c r="AE271" s="137" t="s">
        <v>102</v>
      </c>
      <c r="AF271" s="124" t="s">
        <v>834</v>
      </c>
      <c r="AG271" s="137" t="s">
        <v>234</v>
      </c>
      <c r="AH271" s="257"/>
      <c r="AI271" s="94" t="str">
        <f>IF(ISERROR(VLOOKUP(AG271,'Listas Ley Transparencia'!$H$3:$M$17,2,0)),"",VLOOKUP(AG271,'Listas Ley Transparencia'!$H$3:$M$17,2,0))</f>
        <v>Información publica y de conocimiento general</v>
      </c>
      <c r="AJ271" s="243" t="str">
        <f>IF(ISERROR(VLOOKUP(AG271,'Listas Ley Transparencia'!$H$3:$M$17,3,0)),"",VLOOKUP(AG271,'Listas Ley Transparencia'!$H$3:$M$17,3,0))</f>
        <v>Información publica y de conocimiento general</v>
      </c>
      <c r="AK271" s="243" t="str">
        <f>IF(ISERROR(VLOOKUP(AG271,'Listas Ley Transparencia'!$H$3:$M$17,4,0)),"",VLOOKUP(AG271,'Listas Ley Transparencia'!$H$3:$M$17,4,0))</f>
        <v>Publica</v>
      </c>
      <c r="AL271" s="244" t="str">
        <f>IF(ISERROR(VLOOKUP(AG271,'Listas Ley Transparencia'!$H$3:$M$17,6,0)),"",VLOOKUP(AG271,'Listas Ley Transparencia'!$H$3:$M$17,6,0))</f>
        <v>No Aplica</v>
      </c>
      <c r="AM271" s="238" t="s">
        <v>235</v>
      </c>
      <c r="AN271" s="239">
        <v>45951</v>
      </c>
      <c r="AO271" s="201" t="s">
        <v>276</v>
      </c>
      <c r="AP271" s="201" t="s">
        <v>267</v>
      </c>
      <c r="AQ271" s="245" t="s">
        <v>810</v>
      </c>
    </row>
    <row r="272" spans="1:43" ht="40" customHeight="1">
      <c r="A272" s="67">
        <v>265</v>
      </c>
      <c r="B272" s="148" t="s">
        <v>574</v>
      </c>
      <c r="C272" s="449" t="s">
        <v>804</v>
      </c>
      <c r="D272" s="457" t="s">
        <v>835</v>
      </c>
      <c r="E272" s="204" t="s">
        <v>836</v>
      </c>
      <c r="F272" s="62" t="s">
        <v>137</v>
      </c>
      <c r="G272" s="137" t="s">
        <v>807</v>
      </c>
      <c r="H272" s="65" t="s">
        <v>92</v>
      </c>
      <c r="I272" s="65" t="s">
        <v>306</v>
      </c>
      <c r="J272" s="146" t="s">
        <v>113</v>
      </c>
      <c r="K272" s="61" t="s">
        <v>94</v>
      </c>
      <c r="L272" s="62" t="s">
        <v>143</v>
      </c>
      <c r="M272" s="63">
        <f>IFERROR(VLOOKUP(L272,'Listas Activos'!$B$24:$C$28,2,0),0)</f>
        <v>1</v>
      </c>
      <c r="N272" s="62" t="s">
        <v>96</v>
      </c>
      <c r="O272" s="63">
        <f>IFERROR(VLOOKUP(N272,'Listas Activos'!$B$31:$C$35,2,0),0)</f>
        <v>5</v>
      </c>
      <c r="P272" s="62" t="s">
        <v>96</v>
      </c>
      <c r="Q272" s="63">
        <f>IFERROR(VLOOKUP(P272,'Listas Activos'!$B$38:$C$42,2,0),0)</f>
        <v>5</v>
      </c>
      <c r="R272" s="63">
        <f t="shared" si="21"/>
        <v>5</v>
      </c>
      <c r="S272" s="93" t="str">
        <f>IFERROR(VLOOKUP(R272,'Listas Activos'!$B$4:$C$7,2,0),"-")</f>
        <v>Alto</v>
      </c>
      <c r="T272" s="66"/>
      <c r="U272" s="64" t="s">
        <v>556</v>
      </c>
      <c r="V272" s="137"/>
      <c r="W272" s="137"/>
      <c r="X272" s="137"/>
      <c r="Y272" s="137"/>
      <c r="Z272" s="64" t="s">
        <v>98</v>
      </c>
      <c r="AA272" s="137" t="s">
        <v>624</v>
      </c>
      <c r="AB272" s="137" t="s">
        <v>262</v>
      </c>
      <c r="AC272" s="137" t="s">
        <v>263</v>
      </c>
      <c r="AD272" s="138">
        <v>45413</v>
      </c>
      <c r="AE272" s="65" t="s">
        <v>306</v>
      </c>
      <c r="AF272" s="124"/>
      <c r="AG272" s="137" t="s">
        <v>234</v>
      </c>
      <c r="AH272" s="139" t="s">
        <v>837</v>
      </c>
      <c r="AI272" s="94" t="str">
        <f>IF(ISERROR(VLOOKUP(AG272,'Listas Ley Transparencia'!$H$3:$M$17,2,0)),"",VLOOKUP(AG272,'Listas Ley Transparencia'!$H$3:$M$17,2,0))</f>
        <v>Información publica y de conocimiento general</v>
      </c>
      <c r="AJ272" s="243" t="str">
        <f>IF(ISERROR(VLOOKUP(AG272,'Listas Ley Transparencia'!$H$3:$M$17,3,0)),"",VLOOKUP(AG272,'Listas Ley Transparencia'!$H$3:$M$17,3,0))</f>
        <v>Información publica y de conocimiento general</v>
      </c>
      <c r="AK272" s="243" t="str">
        <f>IF(ISERROR(VLOOKUP(AG272,'Listas Ley Transparencia'!$H$3:$M$17,4,0)),"",VLOOKUP(AG272,'Listas Ley Transparencia'!$H$3:$M$17,4,0))</f>
        <v>Publica</v>
      </c>
      <c r="AL272" s="244" t="str">
        <f>IF(ISERROR(VLOOKUP(AG272,'Listas Ley Transparencia'!$H$3:$M$17,6,0)),"",VLOOKUP(AG272,'Listas Ley Transparencia'!$H$3:$M$17,6,0))</f>
        <v>No Aplica</v>
      </c>
      <c r="AM272" s="238" t="s">
        <v>235</v>
      </c>
      <c r="AN272" s="239">
        <v>45951</v>
      </c>
      <c r="AO272" s="201" t="s">
        <v>273</v>
      </c>
      <c r="AP272" s="201" t="s">
        <v>419</v>
      </c>
      <c r="AQ272" s="245" t="s">
        <v>838</v>
      </c>
    </row>
    <row r="273" spans="1:43" ht="40" customHeight="1">
      <c r="A273" s="67">
        <v>266</v>
      </c>
      <c r="B273" s="148" t="s">
        <v>574</v>
      </c>
      <c r="C273" s="449" t="s">
        <v>804</v>
      </c>
      <c r="D273" s="298" t="s">
        <v>839</v>
      </c>
      <c r="E273" s="204" t="s">
        <v>840</v>
      </c>
      <c r="F273" s="62" t="s">
        <v>90</v>
      </c>
      <c r="G273" s="137" t="s">
        <v>807</v>
      </c>
      <c r="H273" s="65" t="s">
        <v>92</v>
      </c>
      <c r="I273" s="65" t="s">
        <v>306</v>
      </c>
      <c r="J273" s="146" t="s">
        <v>113</v>
      </c>
      <c r="K273" s="61" t="s">
        <v>94</v>
      </c>
      <c r="L273" s="62" t="s">
        <v>143</v>
      </c>
      <c r="M273" s="63">
        <f>IFERROR(VLOOKUP(L273,'Listas Activos'!$B$24:$C$28,2,0),0)</f>
        <v>1</v>
      </c>
      <c r="N273" s="62" t="s">
        <v>115</v>
      </c>
      <c r="O273" s="63">
        <f>IFERROR(VLOOKUP(N273,'Listas Activos'!$B$31:$C$35,2,0),0)</f>
        <v>3</v>
      </c>
      <c r="P273" s="62" t="s">
        <v>96</v>
      </c>
      <c r="Q273" s="63">
        <f>IFERROR(VLOOKUP(P273,'Listas Activos'!$B$38:$C$42,2,0),0)</f>
        <v>5</v>
      </c>
      <c r="R273" s="63">
        <f t="shared" si="21"/>
        <v>3</v>
      </c>
      <c r="S273" s="93" t="str">
        <f>IFERROR(VLOOKUP(R273,'Listas Activos'!$B$4:$C$7,2,0),"-")</f>
        <v>Medio</v>
      </c>
      <c r="T273" s="66"/>
      <c r="U273" s="64" t="s">
        <v>116</v>
      </c>
      <c r="V273" s="137" t="s">
        <v>116</v>
      </c>
      <c r="W273" s="137" t="s">
        <v>116</v>
      </c>
      <c r="X273" s="137" t="s">
        <v>97</v>
      </c>
      <c r="Y273" s="137" t="s">
        <v>116</v>
      </c>
      <c r="Z273" s="64" t="s">
        <v>205</v>
      </c>
      <c r="AA273" s="137" t="s">
        <v>99</v>
      </c>
      <c r="AB273" s="137" t="s">
        <v>262</v>
      </c>
      <c r="AC273" s="137" t="s">
        <v>296</v>
      </c>
      <c r="AD273" s="138">
        <v>42005</v>
      </c>
      <c r="AE273" s="137" t="s">
        <v>102</v>
      </c>
      <c r="AF273" s="124" t="s">
        <v>841</v>
      </c>
      <c r="AG273" s="137" t="s">
        <v>234</v>
      </c>
      <c r="AH273" s="139" t="s">
        <v>837</v>
      </c>
      <c r="AI273" s="94" t="str">
        <f>IF(ISERROR(VLOOKUP(AG273,'Listas Ley Transparencia'!$H$3:$M$17,2,0)),"",VLOOKUP(AG273,'Listas Ley Transparencia'!$H$3:$M$17,2,0))</f>
        <v>Información publica y de conocimiento general</v>
      </c>
      <c r="AJ273" s="243" t="str">
        <f>IF(ISERROR(VLOOKUP(AG273,'Listas Ley Transparencia'!$H$3:$M$17,3,0)),"",VLOOKUP(AG273,'Listas Ley Transparencia'!$H$3:$M$17,3,0))</f>
        <v>Información publica y de conocimiento general</v>
      </c>
      <c r="AK273" s="243" t="str">
        <f>IF(ISERROR(VLOOKUP(AG273,'Listas Ley Transparencia'!$H$3:$M$17,4,0)),"",VLOOKUP(AG273,'Listas Ley Transparencia'!$H$3:$M$17,4,0))</f>
        <v>Publica</v>
      </c>
      <c r="AL273" s="244" t="str">
        <f>IF(ISERROR(VLOOKUP(AG273,'Listas Ley Transparencia'!$H$3:$M$17,6,0)),"",VLOOKUP(AG273,'Listas Ley Transparencia'!$H$3:$M$17,6,0))</f>
        <v>No Aplica</v>
      </c>
      <c r="AM273" s="238" t="s">
        <v>235</v>
      </c>
      <c r="AN273" s="239">
        <v>45951</v>
      </c>
      <c r="AO273" s="201" t="s">
        <v>264</v>
      </c>
      <c r="AP273" s="201" t="s">
        <v>267</v>
      </c>
      <c r="AQ273" s="245" t="s">
        <v>842</v>
      </c>
    </row>
    <row r="274" spans="1:43" ht="40" customHeight="1">
      <c r="A274" s="67">
        <v>267</v>
      </c>
      <c r="B274" s="148" t="s">
        <v>574</v>
      </c>
      <c r="C274" s="449" t="s">
        <v>804</v>
      </c>
      <c r="D274" s="457" t="s">
        <v>843</v>
      </c>
      <c r="E274" s="204" t="s">
        <v>844</v>
      </c>
      <c r="F274" s="62" t="s">
        <v>137</v>
      </c>
      <c r="G274" s="137" t="s">
        <v>807</v>
      </c>
      <c r="H274" s="65" t="s">
        <v>92</v>
      </c>
      <c r="I274" s="65" t="s">
        <v>92</v>
      </c>
      <c r="J274" s="146" t="s">
        <v>93</v>
      </c>
      <c r="K274" s="61" t="s">
        <v>94</v>
      </c>
      <c r="L274" s="62" t="s">
        <v>143</v>
      </c>
      <c r="M274" s="63">
        <f>IFERROR(VLOOKUP(L274,'Listas Activos'!$B$24:$C$28,2,0),0)</f>
        <v>1</v>
      </c>
      <c r="N274" s="62" t="s">
        <v>96</v>
      </c>
      <c r="O274" s="63">
        <f>IFERROR(VLOOKUP(N274,'Listas Activos'!$B$31:$C$35,2,0),0)</f>
        <v>5</v>
      </c>
      <c r="P274" s="62" t="s">
        <v>96</v>
      </c>
      <c r="Q274" s="63">
        <f>IFERROR(VLOOKUP(P274,'Listas Activos'!$B$38:$C$42,2,0),0)</f>
        <v>5</v>
      </c>
      <c r="R274" s="63">
        <f t="shared" si="21"/>
        <v>5</v>
      </c>
      <c r="S274" s="93" t="str">
        <f>IFERROR(VLOOKUP(R274,'Listas Activos'!$B$4:$C$7,2,0),"-")</f>
        <v>Alto</v>
      </c>
      <c r="T274" s="66"/>
      <c r="U274" s="64" t="s">
        <v>845</v>
      </c>
      <c r="V274" s="137"/>
      <c r="W274" s="137"/>
      <c r="X274" s="137"/>
      <c r="Y274" s="137"/>
      <c r="Z274" s="64" t="s">
        <v>205</v>
      </c>
      <c r="AA274" s="137" t="s">
        <v>99</v>
      </c>
      <c r="AB274" s="137" t="s">
        <v>262</v>
      </c>
      <c r="AC274" s="137" t="s">
        <v>296</v>
      </c>
      <c r="AD274" s="138">
        <v>42736</v>
      </c>
      <c r="AE274" s="137" t="s">
        <v>102</v>
      </c>
      <c r="AF274" s="124" t="s">
        <v>846</v>
      </c>
      <c r="AG274" s="137" t="s">
        <v>234</v>
      </c>
      <c r="AH274" s="139" t="s">
        <v>837</v>
      </c>
      <c r="AI274" s="94" t="str">
        <f>IF(ISERROR(VLOOKUP(AG274,'Listas Ley Transparencia'!$H$3:$M$17,2,0)),"",VLOOKUP(AG274,'Listas Ley Transparencia'!$H$3:$M$17,2,0))</f>
        <v>Información publica y de conocimiento general</v>
      </c>
      <c r="AJ274" s="243" t="str">
        <f>IF(ISERROR(VLOOKUP(AG274,'Listas Ley Transparencia'!$H$3:$M$17,3,0)),"",VLOOKUP(AG274,'Listas Ley Transparencia'!$H$3:$M$17,3,0))</f>
        <v>Información publica y de conocimiento general</v>
      </c>
      <c r="AK274" s="243" t="str">
        <f>IF(ISERROR(VLOOKUP(AG274,'Listas Ley Transparencia'!$H$3:$M$17,4,0)),"",VLOOKUP(AG274,'Listas Ley Transparencia'!$H$3:$M$17,4,0))</f>
        <v>Publica</v>
      </c>
      <c r="AL274" s="244" t="str">
        <f>IF(ISERROR(VLOOKUP(AG274,'Listas Ley Transparencia'!$H$3:$M$17,6,0)),"",VLOOKUP(AG274,'Listas Ley Transparencia'!$H$3:$M$17,6,0))</f>
        <v>No Aplica</v>
      </c>
      <c r="AM274" s="238" t="s">
        <v>235</v>
      </c>
      <c r="AN274" s="239">
        <v>45951</v>
      </c>
      <c r="AO274" s="201" t="s">
        <v>273</v>
      </c>
      <c r="AP274" s="201" t="s">
        <v>267</v>
      </c>
      <c r="AQ274" s="245" t="s">
        <v>842</v>
      </c>
    </row>
    <row r="275" spans="1:43" ht="40" customHeight="1">
      <c r="A275" s="67">
        <v>268</v>
      </c>
      <c r="B275" s="148" t="s">
        <v>574</v>
      </c>
      <c r="C275" s="449" t="s">
        <v>804</v>
      </c>
      <c r="D275" s="457" t="s">
        <v>847</v>
      </c>
      <c r="E275" s="204" t="s">
        <v>848</v>
      </c>
      <c r="F275" s="62" t="s">
        <v>90</v>
      </c>
      <c r="G275" s="137" t="s">
        <v>807</v>
      </c>
      <c r="H275" s="65" t="s">
        <v>92</v>
      </c>
      <c r="I275" s="65" t="s">
        <v>306</v>
      </c>
      <c r="J275" s="146" t="s">
        <v>113</v>
      </c>
      <c r="K275" s="61" t="s">
        <v>94</v>
      </c>
      <c r="L275" s="62" t="s">
        <v>143</v>
      </c>
      <c r="M275" s="63">
        <f>IFERROR(VLOOKUP(L275,'Listas Activos'!$B$24:$C$28,2,0),0)</f>
        <v>1</v>
      </c>
      <c r="N275" s="62" t="s">
        <v>126</v>
      </c>
      <c r="O275" s="63">
        <f>IFERROR(VLOOKUP(N275,'Listas Activos'!$B$31:$C$35,2,0),0)</f>
        <v>1</v>
      </c>
      <c r="P275" s="62" t="s">
        <v>126</v>
      </c>
      <c r="Q275" s="63">
        <f>IFERROR(VLOOKUP(P275,'Listas Activos'!$B$38:$C$42,2,0),0)</f>
        <v>1</v>
      </c>
      <c r="R275" s="63">
        <f t="shared" si="21"/>
        <v>1</v>
      </c>
      <c r="S275" s="93" t="str">
        <f>IFERROR(VLOOKUP(R275,'Listas Activos'!$B$4:$C$7,2,0),"-")</f>
        <v>Bajo</v>
      </c>
      <c r="T275" s="66"/>
      <c r="U275" s="64" t="s">
        <v>116</v>
      </c>
      <c r="V275" s="137" t="s">
        <v>116</v>
      </c>
      <c r="W275" s="137" t="s">
        <v>116</v>
      </c>
      <c r="X275" s="137" t="s">
        <v>116</v>
      </c>
      <c r="Y275" s="137" t="s">
        <v>116</v>
      </c>
      <c r="Z275" s="64" t="s">
        <v>205</v>
      </c>
      <c r="AA275" s="137" t="s">
        <v>99</v>
      </c>
      <c r="AB275" s="137" t="s">
        <v>262</v>
      </c>
      <c r="AC275" s="137" t="s">
        <v>263</v>
      </c>
      <c r="AD275" s="138">
        <v>41275</v>
      </c>
      <c r="AE275" s="137" t="s">
        <v>306</v>
      </c>
      <c r="AF275" s="124"/>
      <c r="AG275" s="137" t="s">
        <v>234</v>
      </c>
      <c r="AH275" s="139"/>
      <c r="AI275" s="94" t="str">
        <f>IF(ISERROR(VLOOKUP(AG275,'Listas Ley Transparencia'!$H$3:$M$17,2,0)),"",VLOOKUP(AG275,'Listas Ley Transparencia'!$H$3:$M$17,2,0))</f>
        <v>Información publica y de conocimiento general</v>
      </c>
      <c r="AJ275" s="243" t="str">
        <f>IF(ISERROR(VLOOKUP(AG275,'Listas Ley Transparencia'!$H$3:$M$17,3,0)),"",VLOOKUP(AG275,'Listas Ley Transparencia'!$H$3:$M$17,3,0))</f>
        <v>Información publica y de conocimiento general</v>
      </c>
      <c r="AK275" s="243" t="str">
        <f>IF(ISERROR(VLOOKUP(AG275,'Listas Ley Transparencia'!$H$3:$M$17,4,0)),"",VLOOKUP(AG275,'Listas Ley Transparencia'!$H$3:$M$17,4,0))</f>
        <v>Publica</v>
      </c>
      <c r="AL275" s="244" t="str">
        <f>IF(ISERROR(VLOOKUP(AG275,'Listas Ley Transparencia'!$H$3:$M$17,6,0)),"",VLOOKUP(AG275,'Listas Ley Transparencia'!$H$3:$M$17,6,0))</f>
        <v>No Aplica</v>
      </c>
      <c r="AM275" s="238" t="s">
        <v>235</v>
      </c>
      <c r="AN275" s="239">
        <v>45951</v>
      </c>
      <c r="AO275" s="201" t="s">
        <v>273</v>
      </c>
      <c r="AP275" s="201" t="s">
        <v>267</v>
      </c>
      <c r="AQ275" s="245" t="s">
        <v>849</v>
      </c>
    </row>
    <row r="276" spans="1:43" ht="40" customHeight="1">
      <c r="A276" s="67">
        <v>269</v>
      </c>
      <c r="B276" s="148" t="s">
        <v>574</v>
      </c>
      <c r="C276" s="449" t="s">
        <v>804</v>
      </c>
      <c r="D276" s="204" t="s">
        <v>850</v>
      </c>
      <c r="E276" s="204" t="s">
        <v>851</v>
      </c>
      <c r="F276" s="62" t="s">
        <v>137</v>
      </c>
      <c r="G276" s="137" t="s">
        <v>807</v>
      </c>
      <c r="H276" s="65" t="s">
        <v>597</v>
      </c>
      <c r="I276" s="65" t="s">
        <v>608</v>
      </c>
      <c r="J276" s="146" t="s">
        <v>113</v>
      </c>
      <c r="K276" s="61" t="s">
        <v>94</v>
      </c>
      <c r="L276" s="62" t="s">
        <v>125</v>
      </c>
      <c r="M276" s="63">
        <f>IFERROR(VLOOKUP(L276,'Listas Activos'!$B$24:$C$28,2,0),0)</f>
        <v>3</v>
      </c>
      <c r="N276" s="62" t="s">
        <v>115</v>
      </c>
      <c r="O276" s="63">
        <f>IFERROR(VLOOKUP(N276,'Listas Activos'!$B$31:$C$35,2,0),0)</f>
        <v>3</v>
      </c>
      <c r="P276" s="62" t="s">
        <v>115</v>
      </c>
      <c r="Q276" s="63">
        <f>IFERROR(VLOOKUP(P276,'Listas Activos'!$B$38:$C$42,2,0),0)</f>
        <v>3</v>
      </c>
      <c r="R276" s="63">
        <f t="shared" si="21"/>
        <v>5</v>
      </c>
      <c r="S276" s="93" t="str">
        <f>IFERROR(VLOOKUP(R276,'Listas Activos'!$B$4:$C$7,2,0),"-")</f>
        <v>Alto</v>
      </c>
      <c r="T276" s="66"/>
      <c r="U276" s="64" t="s">
        <v>97</v>
      </c>
      <c r="V276" s="137" t="s">
        <v>116</v>
      </c>
      <c r="W276" s="137" t="s">
        <v>116</v>
      </c>
      <c r="X276" s="137" t="s">
        <v>97</v>
      </c>
      <c r="Y276" s="137" t="s">
        <v>116</v>
      </c>
      <c r="Z276" s="64" t="s">
        <v>205</v>
      </c>
      <c r="AA276" s="137" t="s">
        <v>415</v>
      </c>
      <c r="AB276" s="137" t="s">
        <v>262</v>
      </c>
      <c r="AC276" s="137" t="s">
        <v>263</v>
      </c>
      <c r="AD276" s="138">
        <v>41275</v>
      </c>
      <c r="AE276" s="137" t="s">
        <v>112</v>
      </c>
      <c r="AF276" s="124"/>
      <c r="AG276" s="137" t="s">
        <v>234</v>
      </c>
      <c r="AH276" s="139"/>
      <c r="AI276" s="94" t="str">
        <f>IF(ISERROR(VLOOKUP(AG276,'Listas Ley Transparencia'!$H$3:$M$17,2,0)),"",VLOOKUP(AG276,'Listas Ley Transparencia'!$H$3:$M$17,2,0))</f>
        <v>Información publica y de conocimiento general</v>
      </c>
      <c r="AJ276" s="243" t="str">
        <f>IF(ISERROR(VLOOKUP(AG276,'Listas Ley Transparencia'!$H$3:$M$17,3,0)),"",VLOOKUP(AG276,'Listas Ley Transparencia'!$H$3:$M$17,3,0))</f>
        <v>Información publica y de conocimiento general</v>
      </c>
      <c r="AK276" s="243" t="str">
        <f>IF(ISERROR(VLOOKUP(AG276,'Listas Ley Transparencia'!$H$3:$M$17,4,0)),"",VLOOKUP(AG276,'Listas Ley Transparencia'!$H$3:$M$17,4,0))</f>
        <v>Publica</v>
      </c>
      <c r="AL276" s="244" t="str">
        <f>IF(ISERROR(VLOOKUP(AG276,'Listas Ley Transparencia'!$H$3:$M$17,6,0)),"",VLOOKUP(AG276,'Listas Ley Transparencia'!$H$3:$M$17,6,0))</f>
        <v>No Aplica</v>
      </c>
      <c r="AM276" s="238" t="s">
        <v>106</v>
      </c>
      <c r="AN276" s="239">
        <v>45951</v>
      </c>
      <c r="AO276" s="201" t="s">
        <v>418</v>
      </c>
      <c r="AP276" s="201" t="s">
        <v>419</v>
      </c>
      <c r="AQ276" s="245" t="s">
        <v>852</v>
      </c>
    </row>
    <row r="277" spans="1:43" ht="40" customHeight="1">
      <c r="A277" s="67">
        <v>270</v>
      </c>
      <c r="B277" s="148" t="s">
        <v>574</v>
      </c>
      <c r="C277" s="449" t="s">
        <v>804</v>
      </c>
      <c r="D277" s="457" t="s">
        <v>853</v>
      </c>
      <c r="E277" s="204" t="s">
        <v>854</v>
      </c>
      <c r="F277" s="62" t="s">
        <v>137</v>
      </c>
      <c r="G277" s="62" t="s">
        <v>807</v>
      </c>
      <c r="H277" s="65" t="s">
        <v>597</v>
      </c>
      <c r="I277" s="65" t="s">
        <v>608</v>
      </c>
      <c r="J277" s="146" t="s">
        <v>113</v>
      </c>
      <c r="K277" s="61" t="s">
        <v>94</v>
      </c>
      <c r="L277" s="62" t="s">
        <v>95</v>
      </c>
      <c r="M277" s="63">
        <f>IFERROR(VLOOKUP(L277,'Listas Activos'!$B$24:$C$28,2,0),0)</f>
        <v>5</v>
      </c>
      <c r="N277" s="62" t="s">
        <v>115</v>
      </c>
      <c r="O277" s="63">
        <f>IFERROR(VLOOKUP(N277,'Listas Activos'!$B$31:$C$35,2,0),0)</f>
        <v>3</v>
      </c>
      <c r="P277" s="62" t="s">
        <v>115</v>
      </c>
      <c r="Q277" s="63">
        <f>IFERROR(VLOOKUP(P277,'Listas Activos'!$B$38:$C$42,2,0),0)</f>
        <v>3</v>
      </c>
      <c r="R277" s="63">
        <f t="shared" si="21"/>
        <v>5</v>
      </c>
      <c r="S277" s="93" t="str">
        <f>IFERROR(VLOOKUP(R277,'Listas Activos'!$B$4:$C$7,2,0),"-")</f>
        <v>Alto</v>
      </c>
      <c r="T277" s="66"/>
      <c r="U277" s="64" t="s">
        <v>97</v>
      </c>
      <c r="V277" s="137" t="s">
        <v>116</v>
      </c>
      <c r="W277" s="137" t="s">
        <v>97</v>
      </c>
      <c r="X277" s="137" t="s">
        <v>116</v>
      </c>
      <c r="Y277" s="137" t="s">
        <v>116</v>
      </c>
      <c r="Z277" s="64" t="s">
        <v>205</v>
      </c>
      <c r="AA277" s="137" t="s">
        <v>99</v>
      </c>
      <c r="AB277" s="137" t="s">
        <v>262</v>
      </c>
      <c r="AC277" s="137" t="s">
        <v>263</v>
      </c>
      <c r="AD277" s="138">
        <v>41275</v>
      </c>
      <c r="AE277" s="137" t="s">
        <v>92</v>
      </c>
      <c r="AF277" s="124"/>
      <c r="AG277" s="137" t="s">
        <v>104</v>
      </c>
      <c r="AH277" s="139"/>
      <c r="AI277" s="94" t="str">
        <f>IF(ISERROR(VLOOKUP(AG277,'Listas Ley Transparencia'!$H$3:$M$17,2,0)),"",VLOOKUP(AG277,'Listas Ley Transparencia'!$H$3:$M$17,2,0))</f>
        <v>Información exceptuada por daño de derechos a personas naturales o jurídicas. Articulo 18 Ley 1712 de 2014</v>
      </c>
      <c r="AJ277" s="243" t="str">
        <f>IF(ISERROR(VLOOKUP(AG277,'Listas Ley Transparencia'!$H$3:$M$17,3,0)),"",VLOOKUP(AG277,'Listas Ley Transparencia'!$H$3:$M$17,3,0))</f>
        <v>El derecho de toda persona a la intimidad, bajo las limitaciones propias que impone la condición de servidor publico, en concordancia con lo estipulado</v>
      </c>
      <c r="AK277" s="243" t="str">
        <f>IF(ISERROR(VLOOKUP(AG277,'Listas Ley Transparencia'!$H$3:$M$17,4,0)),"",VLOOKUP(AG277,'Listas Ley Transparencia'!$H$3:$M$17,4,0))</f>
        <v>Publica Clasificada</v>
      </c>
      <c r="AL277" s="244" t="str">
        <f>IF(ISERROR(VLOOKUP(AG277,'Listas Ley Transparencia'!$H$3:$M$17,6,0)),"",VLOOKUP(AG277,'Listas Ley Transparencia'!$H$3:$M$17,6,0))</f>
        <v>Ilimitada</v>
      </c>
      <c r="AM277" s="238" t="s">
        <v>448</v>
      </c>
      <c r="AN277" s="239">
        <v>45951</v>
      </c>
      <c r="AO277" s="201" t="s">
        <v>264</v>
      </c>
      <c r="AP277" s="201" t="s">
        <v>419</v>
      </c>
      <c r="AQ277" s="245" t="s">
        <v>855</v>
      </c>
    </row>
    <row r="278" spans="1:43" ht="40" customHeight="1">
      <c r="A278" s="67">
        <v>271</v>
      </c>
      <c r="B278" s="148" t="s">
        <v>574</v>
      </c>
      <c r="C278" s="449" t="s">
        <v>804</v>
      </c>
      <c r="D278" s="204" t="s">
        <v>856</v>
      </c>
      <c r="E278" s="204" t="s">
        <v>857</v>
      </c>
      <c r="F278" s="62" t="s">
        <v>137</v>
      </c>
      <c r="G278" s="62" t="s">
        <v>807</v>
      </c>
      <c r="H278" s="65" t="s">
        <v>306</v>
      </c>
      <c r="I278" s="65" t="s">
        <v>306</v>
      </c>
      <c r="J278" s="146" t="s">
        <v>113</v>
      </c>
      <c r="K278" s="61" t="s">
        <v>94</v>
      </c>
      <c r="L278" s="62" t="s">
        <v>125</v>
      </c>
      <c r="M278" s="63">
        <f>IFERROR(VLOOKUP(L278,'Listas Activos'!$B$24:$C$28,2,0),0)</f>
        <v>3</v>
      </c>
      <c r="N278" s="62" t="s">
        <v>115</v>
      </c>
      <c r="O278" s="63">
        <f>IFERROR(VLOOKUP(N278,'Listas Activos'!$B$31:$C$35,2,0),0)</f>
        <v>3</v>
      </c>
      <c r="P278" s="62" t="s">
        <v>115</v>
      </c>
      <c r="Q278" s="63">
        <f>IFERROR(VLOOKUP(P278,'Listas Activos'!$B$38:$C$42,2,0),0)</f>
        <v>3</v>
      </c>
      <c r="R278" s="63">
        <f t="shared" si="21"/>
        <v>3</v>
      </c>
      <c r="S278" s="93" t="str">
        <f>IFERROR(VLOOKUP(R278,'Listas Activos'!$B$4:$C$7,2,0),"-")</f>
        <v>Medio</v>
      </c>
      <c r="T278" s="66"/>
      <c r="U278" s="64" t="s">
        <v>116</v>
      </c>
      <c r="V278" s="137" t="s">
        <v>116</v>
      </c>
      <c r="W278" s="137" t="s">
        <v>116</v>
      </c>
      <c r="X278" s="137" t="s">
        <v>97</v>
      </c>
      <c r="Y278" s="137" t="s">
        <v>97</v>
      </c>
      <c r="Z278" s="64" t="s">
        <v>205</v>
      </c>
      <c r="AA278" s="137" t="s">
        <v>99</v>
      </c>
      <c r="AB278" s="137" t="s">
        <v>262</v>
      </c>
      <c r="AC278" s="137" t="s">
        <v>263</v>
      </c>
      <c r="AD278" s="138">
        <v>43831</v>
      </c>
      <c r="AE278" s="137" t="s">
        <v>306</v>
      </c>
      <c r="AF278" s="124"/>
      <c r="AG278" s="137" t="s">
        <v>234</v>
      </c>
      <c r="AH278" s="139"/>
      <c r="AI278" s="94" t="str">
        <f>IF(ISERROR(VLOOKUP(AG278,'Listas Ley Transparencia'!$H$3:$M$17,2,0)),"",VLOOKUP(AG278,'Listas Ley Transparencia'!$H$3:$M$17,2,0))</f>
        <v>Información publica y de conocimiento general</v>
      </c>
      <c r="AJ278" s="243" t="str">
        <f>IF(ISERROR(VLOOKUP(AG278,'Listas Ley Transparencia'!$H$3:$M$17,3,0)),"",VLOOKUP(AG278,'Listas Ley Transparencia'!$H$3:$M$17,3,0))</f>
        <v>Información publica y de conocimiento general</v>
      </c>
      <c r="AK278" s="243" t="str">
        <f>IF(ISERROR(VLOOKUP(AG278,'Listas Ley Transparencia'!$H$3:$M$17,4,0)),"",VLOOKUP(AG278,'Listas Ley Transparencia'!$H$3:$M$17,4,0))</f>
        <v>Publica</v>
      </c>
      <c r="AL278" s="244" t="str">
        <f>IF(ISERROR(VLOOKUP(AG278,'Listas Ley Transparencia'!$H$3:$M$17,6,0)),"",VLOOKUP(AG278,'Listas Ley Transparencia'!$H$3:$M$17,6,0))</f>
        <v>No Aplica</v>
      </c>
      <c r="AM278" s="238" t="s">
        <v>106</v>
      </c>
      <c r="AN278" s="239">
        <v>45951</v>
      </c>
      <c r="AO278" s="201" t="s">
        <v>418</v>
      </c>
      <c r="AP278" s="201" t="s">
        <v>419</v>
      </c>
      <c r="AQ278" s="245" t="s">
        <v>855</v>
      </c>
    </row>
    <row r="279" spans="1:43" ht="40" customHeight="1">
      <c r="A279" s="67">
        <v>272</v>
      </c>
      <c r="B279" s="148" t="s">
        <v>574</v>
      </c>
      <c r="C279" s="449" t="s">
        <v>804</v>
      </c>
      <c r="D279" s="204" t="s">
        <v>858</v>
      </c>
      <c r="E279" s="204" t="s">
        <v>859</v>
      </c>
      <c r="F279" s="62" t="s">
        <v>90</v>
      </c>
      <c r="G279" s="62" t="s">
        <v>807</v>
      </c>
      <c r="H279" s="65" t="s">
        <v>112</v>
      </c>
      <c r="I279" s="65" t="s">
        <v>608</v>
      </c>
      <c r="J279" s="146" t="s">
        <v>113</v>
      </c>
      <c r="K279" s="61" t="s">
        <v>94</v>
      </c>
      <c r="L279" s="62" t="s">
        <v>125</v>
      </c>
      <c r="M279" s="63">
        <f>IFERROR(VLOOKUP(L279,'Listas Activos'!$B$24:$C$28,2,0),0)</f>
        <v>3</v>
      </c>
      <c r="N279" s="62" t="s">
        <v>115</v>
      </c>
      <c r="O279" s="63">
        <f>IFERROR(VLOOKUP(N279,'Listas Activos'!$B$31:$C$35,2,0),0)</f>
        <v>3</v>
      </c>
      <c r="P279" s="62" t="s">
        <v>115</v>
      </c>
      <c r="Q279" s="63">
        <f>IFERROR(VLOOKUP(P279,'Listas Activos'!$B$38:$C$42,2,0),0)</f>
        <v>3</v>
      </c>
      <c r="R279" s="63">
        <f t="shared" si="21"/>
        <v>5</v>
      </c>
      <c r="S279" s="93" t="str">
        <f>IFERROR(VLOOKUP(R279,'Listas Activos'!$B$4:$C$7,2,0),"-")</f>
        <v>Alto</v>
      </c>
      <c r="T279" s="66"/>
      <c r="U279" s="64" t="s">
        <v>97</v>
      </c>
      <c r="V279" s="137" t="s">
        <v>116</v>
      </c>
      <c r="W279" s="137" t="s">
        <v>116</v>
      </c>
      <c r="X279" s="137" t="s">
        <v>97</v>
      </c>
      <c r="Y279" s="137" t="s">
        <v>116</v>
      </c>
      <c r="Z279" s="64" t="s">
        <v>205</v>
      </c>
      <c r="AA279" s="137" t="s">
        <v>99</v>
      </c>
      <c r="AB279" s="137" t="s">
        <v>262</v>
      </c>
      <c r="AC279" s="137" t="s">
        <v>263</v>
      </c>
      <c r="AD279" s="138">
        <v>41275</v>
      </c>
      <c r="AE279" s="137" t="s">
        <v>112</v>
      </c>
      <c r="AF279" s="124"/>
      <c r="AG279" s="137" t="s">
        <v>234</v>
      </c>
      <c r="AH279" s="139"/>
      <c r="AI279" s="94" t="str">
        <f>IF(ISERROR(VLOOKUP(AG279,'Listas Ley Transparencia'!$H$3:$M$17,2,0)),"",VLOOKUP(AG279,'Listas Ley Transparencia'!$H$3:$M$17,2,0))</f>
        <v>Información publica y de conocimiento general</v>
      </c>
      <c r="AJ279" s="243" t="str">
        <f>IF(ISERROR(VLOOKUP(AG279,'Listas Ley Transparencia'!$H$3:$M$17,3,0)),"",VLOOKUP(AG279,'Listas Ley Transparencia'!$H$3:$M$17,3,0))</f>
        <v>Información publica y de conocimiento general</v>
      </c>
      <c r="AK279" s="243" t="str">
        <f>IF(ISERROR(VLOOKUP(AG279,'Listas Ley Transparencia'!$H$3:$M$17,4,0)),"",VLOOKUP(AG279,'Listas Ley Transparencia'!$H$3:$M$17,4,0))</f>
        <v>Publica</v>
      </c>
      <c r="AL279" s="244" t="str">
        <f>IF(ISERROR(VLOOKUP(AG279,'Listas Ley Transparencia'!$H$3:$M$17,6,0)),"",VLOOKUP(AG279,'Listas Ley Transparencia'!$H$3:$M$17,6,0))</f>
        <v>No Aplica</v>
      </c>
      <c r="AM279" s="238" t="s">
        <v>106</v>
      </c>
      <c r="AN279" s="239">
        <v>45951</v>
      </c>
      <c r="AO279" s="201" t="s">
        <v>418</v>
      </c>
      <c r="AP279" s="201" t="s">
        <v>419</v>
      </c>
      <c r="AQ279" s="245" t="s">
        <v>855</v>
      </c>
    </row>
    <row r="280" spans="1:43" ht="40" customHeight="1">
      <c r="A280" s="67">
        <v>273</v>
      </c>
      <c r="B280" s="148" t="s">
        <v>574</v>
      </c>
      <c r="C280" s="449" t="s">
        <v>804</v>
      </c>
      <c r="D280" s="204" t="s">
        <v>860</v>
      </c>
      <c r="E280" s="204" t="s">
        <v>861</v>
      </c>
      <c r="F280" s="148" t="s">
        <v>137</v>
      </c>
      <c r="G280" s="62" t="s">
        <v>862</v>
      </c>
      <c r="H280" s="65" t="s">
        <v>306</v>
      </c>
      <c r="I280" s="65" t="s">
        <v>306</v>
      </c>
      <c r="J280" s="414" t="s">
        <v>113</v>
      </c>
      <c r="K280" s="61" t="s">
        <v>94</v>
      </c>
      <c r="L280" s="62" t="s">
        <v>125</v>
      </c>
      <c r="M280" s="63">
        <f>IFERROR(VLOOKUP(L280,'Listas Activos'!$B$24:$C$28,2,0),0)</f>
        <v>3</v>
      </c>
      <c r="N280" s="62" t="s">
        <v>96</v>
      </c>
      <c r="O280" s="63">
        <f>IFERROR(VLOOKUP(N280,'Listas Activos'!$B$31:$C$35,2,0),0)</f>
        <v>5</v>
      </c>
      <c r="P280" s="62" t="s">
        <v>96</v>
      </c>
      <c r="Q280" s="63">
        <f>IFERROR(VLOOKUP(P280,'Listas Activos'!$B$38:$C$42,2,0),0)</f>
        <v>5</v>
      </c>
      <c r="R280" s="63">
        <f t="shared" si="21"/>
        <v>5</v>
      </c>
      <c r="S280" s="93" t="str">
        <f>IFERROR(VLOOKUP(R280,'Listas Activos'!$B$4:$C$7,2,0),"-")</f>
        <v>Alto</v>
      </c>
      <c r="T280" s="66"/>
      <c r="U280" s="253" t="s">
        <v>116</v>
      </c>
      <c r="V280" s="253"/>
      <c r="W280" s="253"/>
      <c r="X280" s="253"/>
      <c r="Y280" s="253"/>
      <c r="Z280" s="64" t="s">
        <v>205</v>
      </c>
      <c r="AA280" s="137" t="s">
        <v>99</v>
      </c>
      <c r="AB280" s="137" t="s">
        <v>262</v>
      </c>
      <c r="AC280" s="137" t="s">
        <v>263</v>
      </c>
      <c r="AD280" s="138"/>
      <c r="AE280" s="65" t="s">
        <v>306</v>
      </c>
      <c r="AF280" s="124"/>
      <c r="AG280" s="137" t="s">
        <v>234</v>
      </c>
      <c r="AH280" s="139"/>
      <c r="AI280" s="94" t="str">
        <f>IF(ISERROR(VLOOKUP(AG280,'Listas Ley Transparencia'!$H$3:$M$17,2,0)),"",VLOOKUP(AG280,'Listas Ley Transparencia'!$H$3:$M$17,2,0))</f>
        <v>Información publica y de conocimiento general</v>
      </c>
      <c r="AJ280" s="243" t="str">
        <f>IF(ISERROR(VLOOKUP(AG280,'Listas Ley Transparencia'!$H$3:$M$17,3,0)),"",VLOOKUP(AG280,'Listas Ley Transparencia'!$H$3:$M$17,3,0))</f>
        <v>Información publica y de conocimiento general</v>
      </c>
      <c r="AK280" s="243" t="str">
        <f>IF(ISERROR(VLOOKUP(AG280,'Listas Ley Transparencia'!$H$3:$M$17,4,0)),"",VLOOKUP(AG280,'Listas Ley Transparencia'!$H$3:$M$17,4,0))</f>
        <v>Publica</v>
      </c>
      <c r="AL280" s="244" t="str">
        <f>IF(ISERROR(VLOOKUP(AG280,'Listas Ley Transparencia'!$H$3:$M$17,6,0)),"",VLOOKUP(AG280,'Listas Ley Transparencia'!$H$3:$M$17,6,0))</f>
        <v>No Aplica</v>
      </c>
      <c r="AM280" s="238" t="s">
        <v>235</v>
      </c>
      <c r="AN280" s="239">
        <v>45951</v>
      </c>
      <c r="AO280" s="201" t="s">
        <v>532</v>
      </c>
      <c r="AP280" s="201" t="s">
        <v>267</v>
      </c>
      <c r="AQ280" s="245" t="s">
        <v>855</v>
      </c>
    </row>
    <row r="281" spans="1:43" ht="40" customHeight="1">
      <c r="A281" s="67">
        <v>274</v>
      </c>
      <c r="B281" s="148" t="s">
        <v>574</v>
      </c>
      <c r="C281" s="449" t="s">
        <v>804</v>
      </c>
      <c r="D281" s="204" t="s">
        <v>863</v>
      </c>
      <c r="E281" s="204" t="s">
        <v>864</v>
      </c>
      <c r="F281" s="148" t="s">
        <v>137</v>
      </c>
      <c r="G281" s="62" t="s">
        <v>862</v>
      </c>
      <c r="H281" s="65" t="s">
        <v>306</v>
      </c>
      <c r="I281" s="65" t="s">
        <v>306</v>
      </c>
      <c r="J281" s="414" t="s">
        <v>113</v>
      </c>
      <c r="K281" s="61" t="s">
        <v>94</v>
      </c>
      <c r="L281" s="62" t="s">
        <v>125</v>
      </c>
      <c r="M281" s="63">
        <f>IFERROR(VLOOKUP(L281,'Listas Activos'!$B$24:$C$28,2,0),0)</f>
        <v>3</v>
      </c>
      <c r="N281" s="62" t="s">
        <v>96</v>
      </c>
      <c r="O281" s="63">
        <f>IFERROR(VLOOKUP(N281,'Listas Activos'!$B$31:$C$35,2,0),0)</f>
        <v>5</v>
      </c>
      <c r="P281" s="62" t="s">
        <v>96</v>
      </c>
      <c r="Q281" s="63">
        <f>IFERROR(VLOOKUP(P281,'Listas Activos'!$B$38:$C$42,2,0),0)</f>
        <v>5</v>
      </c>
      <c r="R281" s="63">
        <f t="shared" si="21"/>
        <v>5</v>
      </c>
      <c r="S281" s="93" t="str">
        <f>IFERROR(VLOOKUP(R281,'Listas Activos'!$B$4:$C$7,2,0),"-")</f>
        <v>Alto</v>
      </c>
      <c r="T281" s="66"/>
      <c r="U281" s="253" t="s">
        <v>116</v>
      </c>
      <c r="V281" s="253"/>
      <c r="W281" s="253"/>
      <c r="X281" s="253"/>
      <c r="Y281" s="253"/>
      <c r="Z281" s="64" t="s">
        <v>205</v>
      </c>
      <c r="AA281" s="137" t="s">
        <v>99</v>
      </c>
      <c r="AB281" s="137" t="s">
        <v>262</v>
      </c>
      <c r="AC281" s="137" t="s">
        <v>263</v>
      </c>
      <c r="AD281" s="138"/>
      <c r="AE281" s="65" t="s">
        <v>306</v>
      </c>
      <c r="AF281" s="124"/>
      <c r="AG281" s="137" t="s">
        <v>234</v>
      </c>
      <c r="AH281" s="139"/>
      <c r="AI281" s="94" t="str">
        <f>IF(ISERROR(VLOOKUP(AG281,'Listas Ley Transparencia'!$H$3:$M$17,2,0)),"",VLOOKUP(AG281,'Listas Ley Transparencia'!$H$3:$M$17,2,0))</f>
        <v>Información publica y de conocimiento general</v>
      </c>
      <c r="AJ281" s="243" t="str">
        <f>IF(ISERROR(VLOOKUP(AG281,'Listas Ley Transparencia'!$H$3:$M$17,3,0)),"",VLOOKUP(AG281,'Listas Ley Transparencia'!$H$3:$M$17,3,0))</f>
        <v>Información publica y de conocimiento general</v>
      </c>
      <c r="AK281" s="243" t="str">
        <f>IF(ISERROR(VLOOKUP(AG281,'Listas Ley Transparencia'!$H$3:$M$17,4,0)),"",VLOOKUP(AG281,'Listas Ley Transparencia'!$H$3:$M$17,4,0))</f>
        <v>Publica</v>
      </c>
      <c r="AL281" s="244" t="str">
        <f>IF(ISERROR(VLOOKUP(AG281,'Listas Ley Transparencia'!$H$3:$M$17,6,0)),"",VLOOKUP(AG281,'Listas Ley Transparencia'!$H$3:$M$17,6,0))</f>
        <v>No Aplica</v>
      </c>
      <c r="AM281" s="238" t="s">
        <v>235</v>
      </c>
      <c r="AN281" s="239">
        <v>45951</v>
      </c>
      <c r="AO281" s="201"/>
      <c r="AP281" s="201"/>
      <c r="AQ281" s="245" t="s">
        <v>855</v>
      </c>
    </row>
    <row r="282" spans="1:43" ht="40" customHeight="1">
      <c r="A282" s="67">
        <v>275</v>
      </c>
      <c r="B282" s="148" t="s">
        <v>574</v>
      </c>
      <c r="C282" s="62" t="s">
        <v>804</v>
      </c>
      <c r="D282" s="204" t="s">
        <v>865</v>
      </c>
      <c r="E282" s="204" t="s">
        <v>865</v>
      </c>
      <c r="F282" s="148" t="s">
        <v>90</v>
      </c>
      <c r="G282" s="62" t="s">
        <v>807</v>
      </c>
      <c r="H282" s="65" t="s">
        <v>112</v>
      </c>
      <c r="I282" s="65" t="s">
        <v>112</v>
      </c>
      <c r="J282" s="230" t="s">
        <v>113</v>
      </c>
      <c r="K282" s="61" t="s">
        <v>94</v>
      </c>
      <c r="L282" s="62" t="s">
        <v>143</v>
      </c>
      <c r="M282" s="63">
        <f>IFERROR(VLOOKUP(L282,'Listas Activos'!$B$24:$C$28,2,0),0)</f>
        <v>1</v>
      </c>
      <c r="N282" s="209" t="s">
        <v>115</v>
      </c>
      <c r="O282" s="63">
        <f>IFERROR(VLOOKUP(N282,'Listas Activos'!$B$31:$C$35,2,0),0)</f>
        <v>3</v>
      </c>
      <c r="P282" s="209" t="s">
        <v>115</v>
      </c>
      <c r="Q282" s="63">
        <f>IFERROR(VLOOKUP(P282,'Listas Activos'!$B$38:$C$42,2,0),0)</f>
        <v>3</v>
      </c>
      <c r="R282" s="63">
        <f t="shared" si="21"/>
        <v>3</v>
      </c>
      <c r="S282" s="93" t="str">
        <f>IFERROR(VLOOKUP(R282,'Listas Activos'!$B$4:$C$7,2,0),"-")</f>
        <v>Medio</v>
      </c>
      <c r="T282" s="237"/>
      <c r="U282" s="235" t="s">
        <v>116</v>
      </c>
      <c r="V282" s="201"/>
      <c r="W282" s="201"/>
      <c r="X282" s="201"/>
      <c r="Y282" s="201"/>
      <c r="Z282" s="64" t="s">
        <v>205</v>
      </c>
      <c r="AA282" s="137" t="s">
        <v>99</v>
      </c>
      <c r="AB282" s="137" t="s">
        <v>262</v>
      </c>
      <c r="AC282" s="137" t="s">
        <v>263</v>
      </c>
      <c r="AD282" s="138"/>
      <c r="AE282" s="137" t="s">
        <v>112</v>
      </c>
      <c r="AF282" s="124"/>
      <c r="AG282" s="137" t="s">
        <v>234</v>
      </c>
      <c r="AH282" s="139"/>
      <c r="AI282" s="94" t="str">
        <f>IF(ISERROR(VLOOKUP(AG282,'Listas Ley Transparencia'!$H$3:$M$17,2,0)),"",VLOOKUP(AG282,'Listas Ley Transparencia'!$H$3:$M$17,2,0))</f>
        <v>Información publica y de conocimiento general</v>
      </c>
      <c r="AJ282" s="243" t="str">
        <f>IF(ISERROR(VLOOKUP(AG282,'Listas Ley Transparencia'!$H$3:$M$17,3,0)),"",VLOOKUP(AG282,'Listas Ley Transparencia'!$H$3:$M$17,3,0))</f>
        <v>Información publica y de conocimiento general</v>
      </c>
      <c r="AK282" s="243" t="str">
        <f>IF(ISERROR(VLOOKUP(AG282,'Listas Ley Transparencia'!$H$3:$M$17,4,0)),"",VLOOKUP(AG282,'Listas Ley Transparencia'!$H$3:$M$17,4,0))</f>
        <v>Publica</v>
      </c>
      <c r="AL282" s="244" t="str">
        <f>IF(ISERROR(VLOOKUP(AG282,'Listas Ley Transparencia'!$H$3:$M$17,6,0)),"",VLOOKUP(AG282,'Listas Ley Transparencia'!$H$3:$M$17,6,0))</f>
        <v>No Aplica</v>
      </c>
      <c r="AM282" s="238" t="s">
        <v>235</v>
      </c>
      <c r="AN282" s="239">
        <v>45951</v>
      </c>
      <c r="AO282" s="201" t="s">
        <v>264</v>
      </c>
      <c r="AP282" s="201" t="s">
        <v>267</v>
      </c>
      <c r="AQ282" s="245" t="s">
        <v>866</v>
      </c>
    </row>
    <row r="283" spans="1:43" ht="40" customHeight="1">
      <c r="A283" s="67">
        <v>276</v>
      </c>
      <c r="B283" s="148" t="s">
        <v>574</v>
      </c>
      <c r="C283" s="62" t="s">
        <v>804</v>
      </c>
      <c r="D283" s="204" t="s">
        <v>867</v>
      </c>
      <c r="E283" s="204" t="s">
        <v>867</v>
      </c>
      <c r="F283" s="148" t="s">
        <v>90</v>
      </c>
      <c r="G283" s="62" t="s">
        <v>807</v>
      </c>
      <c r="H283" s="65" t="s">
        <v>112</v>
      </c>
      <c r="I283" s="65" t="s">
        <v>112</v>
      </c>
      <c r="J283" s="230" t="s">
        <v>113</v>
      </c>
      <c r="K283" s="61" t="s">
        <v>94</v>
      </c>
      <c r="L283" s="62" t="s">
        <v>95</v>
      </c>
      <c r="M283" s="63">
        <f>IFERROR(VLOOKUP(L283,'Listas Activos'!$B$24:$C$28,2,0),0)</f>
        <v>5</v>
      </c>
      <c r="N283" s="209" t="s">
        <v>96</v>
      </c>
      <c r="O283" s="63">
        <f>IFERROR(VLOOKUP(N283,'Listas Activos'!$B$31:$C$35,2,0),0)</f>
        <v>5</v>
      </c>
      <c r="P283" s="209" t="s">
        <v>96</v>
      </c>
      <c r="Q283" s="63">
        <f>IFERROR(VLOOKUP(P283,'Listas Activos'!$B$38:$C$42,2,0),0)</f>
        <v>5</v>
      </c>
      <c r="R283" s="63">
        <f t="shared" si="21"/>
        <v>5</v>
      </c>
      <c r="S283" s="93" t="str">
        <f>IFERROR(VLOOKUP(R283,'Listas Activos'!$B$4:$C$7,2,0),"-")</f>
        <v>Alto</v>
      </c>
      <c r="T283" s="237"/>
      <c r="U283" s="235" t="s">
        <v>97</v>
      </c>
      <c r="V283" s="201"/>
      <c r="W283" s="201"/>
      <c r="X283" s="201" t="s">
        <v>97</v>
      </c>
      <c r="Y283" s="201"/>
      <c r="Z283" s="235" t="s">
        <v>205</v>
      </c>
      <c r="AA283" s="236" t="s">
        <v>99</v>
      </c>
      <c r="AB283" s="201" t="s">
        <v>262</v>
      </c>
      <c r="AC283" s="236" t="s">
        <v>263</v>
      </c>
      <c r="AD283" s="239"/>
      <c r="AE283" s="137" t="s">
        <v>112</v>
      </c>
      <c r="AF283" s="240"/>
      <c r="AG283" s="201" t="s">
        <v>104</v>
      </c>
      <c r="AH283" s="245"/>
      <c r="AI283" s="94" t="str">
        <f>IF(ISERROR(VLOOKUP(AG283,'Listas Ley Transparencia'!$H$3:$M$17,2,0)),"",VLOOKUP(AG283,'Listas Ley Transparencia'!$H$3:$M$17,2,0))</f>
        <v>Información exceptuada por daño de derechos a personas naturales o jurídicas. Articulo 18 Ley 1712 de 2014</v>
      </c>
      <c r="AJ283" s="243" t="str">
        <f>IF(ISERROR(VLOOKUP(AG283,'Listas Ley Transparencia'!$H$3:$M$17,3,0)),"",VLOOKUP(AG283,'Listas Ley Transparencia'!$H$3:$M$17,3,0))</f>
        <v>El derecho de toda persona a la intimidad, bajo las limitaciones propias que impone la condición de servidor publico, en concordancia con lo estipulado</v>
      </c>
      <c r="AK283" s="243" t="str">
        <f>IF(ISERROR(VLOOKUP(AG283,'Listas Ley Transparencia'!$H$3:$M$17,4,0)),"",VLOOKUP(AG283,'Listas Ley Transparencia'!$H$3:$M$17,4,0))</f>
        <v>Publica Clasificada</v>
      </c>
      <c r="AL283" s="244" t="str">
        <f>IF(ISERROR(VLOOKUP(AG283,'Listas Ley Transparencia'!$H$3:$M$17,6,0)),"",VLOOKUP(AG283,'Listas Ley Transparencia'!$H$3:$M$17,6,0))</f>
        <v>Ilimitada</v>
      </c>
      <c r="AM283" s="238" t="s">
        <v>106</v>
      </c>
      <c r="AN283" s="239">
        <v>45951</v>
      </c>
      <c r="AO283" s="201" t="s">
        <v>264</v>
      </c>
      <c r="AP283" s="201" t="s">
        <v>209</v>
      </c>
      <c r="AQ283" s="245" t="s">
        <v>868</v>
      </c>
    </row>
    <row r="284" spans="1:43" ht="40" customHeight="1">
      <c r="A284" s="67">
        <v>277</v>
      </c>
      <c r="B284" s="148" t="s">
        <v>574</v>
      </c>
      <c r="C284" s="62" t="s">
        <v>804</v>
      </c>
      <c r="D284" s="204" t="s">
        <v>869</v>
      </c>
      <c r="E284" s="204" t="s">
        <v>870</v>
      </c>
      <c r="F284" s="62" t="s">
        <v>90</v>
      </c>
      <c r="G284" s="62" t="s">
        <v>807</v>
      </c>
      <c r="H284" s="65" t="s">
        <v>92</v>
      </c>
      <c r="I284" s="65" t="s">
        <v>92</v>
      </c>
      <c r="J284" s="146" t="s">
        <v>113</v>
      </c>
      <c r="K284" s="61" t="s">
        <v>154</v>
      </c>
      <c r="L284" s="62" t="s">
        <v>95</v>
      </c>
      <c r="M284" s="63">
        <f>IFERROR(VLOOKUP(L284,'Listas Activos'!$B$24:$C$28,2,0),0)</f>
        <v>5</v>
      </c>
      <c r="N284" s="62" t="s">
        <v>96</v>
      </c>
      <c r="O284" s="63">
        <f>IFERROR(VLOOKUP(N284,'Listas Activos'!$B$31:$C$35,2,0),0)</f>
        <v>5</v>
      </c>
      <c r="P284" s="62" t="s">
        <v>96</v>
      </c>
      <c r="Q284" s="63">
        <f>IFERROR(VLOOKUP(P284,'Listas Activos'!$B$38:$C$42,2,0),0)</f>
        <v>5</v>
      </c>
      <c r="R284" s="63">
        <f t="shared" si="21"/>
        <v>5</v>
      </c>
      <c r="S284" s="93" t="str">
        <f>IFERROR(VLOOKUP(R284,'Listas Activos'!$B$4:$C$7,2,0),"-")</f>
        <v>Alto</v>
      </c>
      <c r="T284" s="66"/>
      <c r="U284" s="64" t="s">
        <v>97</v>
      </c>
      <c r="V284" s="137" t="s">
        <v>116</v>
      </c>
      <c r="W284" s="137"/>
      <c r="X284" s="137" t="s">
        <v>97</v>
      </c>
      <c r="Y284" s="137" t="s">
        <v>116</v>
      </c>
      <c r="Z284" s="64"/>
      <c r="AA284" s="137"/>
      <c r="AB284" s="137"/>
      <c r="AC284" s="137"/>
      <c r="AD284" s="138"/>
      <c r="AE284" s="137"/>
      <c r="AF284" s="124"/>
      <c r="AG284" s="137"/>
      <c r="AH284" s="139"/>
      <c r="AI284" s="94" t="str">
        <f>IF(ISERROR(VLOOKUP(AG284,'Listas Ley Transparencia'!$H$3:$M$17,2,0)),"",VLOOKUP(AG284,'Listas Ley Transparencia'!$H$3:$M$17,2,0))</f>
        <v/>
      </c>
      <c r="AJ284" s="243" t="str">
        <f>IF(ISERROR(VLOOKUP(AG284,'Listas Ley Transparencia'!$H$3:$M$17,3,0)),"",VLOOKUP(AG284,'Listas Ley Transparencia'!$H$3:$M$17,3,0))</f>
        <v/>
      </c>
      <c r="AK284" s="243" t="str">
        <f>IF(ISERROR(VLOOKUP(AG284,'Listas Ley Transparencia'!$H$3:$M$17,4,0)),"",VLOOKUP(AG284,'Listas Ley Transparencia'!$H$3:$M$17,4,0))</f>
        <v/>
      </c>
      <c r="AL284" s="244" t="str">
        <f>IF(ISERROR(VLOOKUP(AG284,'Listas Ley Transparencia'!$H$3:$M$17,6,0)),"",VLOOKUP(AG284,'Listas Ley Transparencia'!$H$3:$M$17,6,0))</f>
        <v/>
      </c>
      <c r="AM284" s="238"/>
      <c r="AN284" s="239"/>
      <c r="AO284" s="201"/>
      <c r="AP284" s="201"/>
      <c r="AQ284" s="245"/>
    </row>
    <row r="285" spans="1:43" ht="40" customHeight="1">
      <c r="A285" s="67">
        <v>278</v>
      </c>
      <c r="B285" s="148" t="s">
        <v>574</v>
      </c>
      <c r="C285" s="62" t="s">
        <v>804</v>
      </c>
      <c r="D285" s="204" t="s">
        <v>871</v>
      </c>
      <c r="E285" s="204" t="s">
        <v>872</v>
      </c>
      <c r="F285" s="62" t="s">
        <v>90</v>
      </c>
      <c r="G285" s="62" t="s">
        <v>807</v>
      </c>
      <c r="H285" s="65" t="s">
        <v>306</v>
      </c>
      <c r="I285" s="65" t="s">
        <v>306</v>
      </c>
      <c r="J285" s="146" t="s">
        <v>113</v>
      </c>
      <c r="K285" s="61" t="s">
        <v>94</v>
      </c>
      <c r="L285" s="62" t="s">
        <v>125</v>
      </c>
      <c r="M285" s="63">
        <f>IFERROR(VLOOKUP(L285,'Listas Activos'!$B$24:$C$28,2,0),0)</f>
        <v>3</v>
      </c>
      <c r="N285" s="62" t="s">
        <v>115</v>
      </c>
      <c r="O285" s="63">
        <f>IFERROR(VLOOKUP(N285,'Listas Activos'!$B$31:$C$35,2,0),0)</f>
        <v>3</v>
      </c>
      <c r="P285" s="62" t="s">
        <v>115</v>
      </c>
      <c r="Q285" s="63">
        <f>IFERROR(VLOOKUP(P285,'Listas Activos'!$B$38:$C$42,2,0),0)</f>
        <v>3</v>
      </c>
      <c r="R285" s="63">
        <f t="shared" si="21"/>
        <v>5</v>
      </c>
      <c r="S285" s="93" t="str">
        <f>IFERROR(VLOOKUP(R285,'Listas Activos'!$B$4:$C$7,2,0),"-")</f>
        <v>Alto</v>
      </c>
      <c r="T285" s="66"/>
      <c r="U285" s="64" t="s">
        <v>97</v>
      </c>
      <c r="V285" s="137" t="s">
        <v>116</v>
      </c>
      <c r="W285" s="137" t="s">
        <v>116</v>
      </c>
      <c r="X285" s="137" t="s">
        <v>97</v>
      </c>
      <c r="Y285" s="137" t="s">
        <v>116</v>
      </c>
      <c r="Z285" s="64" t="s">
        <v>205</v>
      </c>
      <c r="AA285" s="137" t="s">
        <v>99</v>
      </c>
      <c r="AB285" s="137" t="s">
        <v>262</v>
      </c>
      <c r="AC285" s="137" t="s">
        <v>263</v>
      </c>
      <c r="AD285" s="138">
        <v>43101</v>
      </c>
      <c r="AE285" s="137" t="s">
        <v>306</v>
      </c>
      <c r="AF285" s="124"/>
      <c r="AG285" s="137" t="s">
        <v>104</v>
      </c>
      <c r="AH285" s="257"/>
      <c r="AI285" s="94" t="str">
        <f>IF(ISERROR(VLOOKUP(AG285,'Listas Ley Transparencia'!$H$3:$M$17,2,0)),"",VLOOKUP(AG285,'Listas Ley Transparencia'!$H$3:$M$17,2,0))</f>
        <v>Información exceptuada por daño de derechos a personas naturales o jurídicas. Articulo 18 Ley 1712 de 2014</v>
      </c>
      <c r="AJ285" s="243" t="str">
        <f>IF(ISERROR(VLOOKUP(AG285,'Listas Ley Transparencia'!$H$3:$M$17,3,0)),"",VLOOKUP(AG285,'Listas Ley Transparencia'!$H$3:$M$17,3,0))</f>
        <v>El derecho de toda persona a la intimidad, bajo las limitaciones propias que impone la condición de servidor publico, en concordancia con lo estipulado</v>
      </c>
      <c r="AK285" s="243" t="str">
        <f>IF(ISERROR(VLOOKUP(AG285,'Listas Ley Transparencia'!$H$3:$M$17,4,0)),"",VLOOKUP(AG285,'Listas Ley Transparencia'!$H$3:$M$17,4,0))</f>
        <v>Publica Clasificada</v>
      </c>
      <c r="AL285" s="244" t="str">
        <f>IF(ISERROR(VLOOKUP(AG285,'Listas Ley Transparencia'!$H$3:$M$17,6,0)),"",VLOOKUP(AG285,'Listas Ley Transparencia'!$H$3:$M$17,6,0))</f>
        <v>Ilimitada</v>
      </c>
      <c r="AM285" s="238" t="s">
        <v>106</v>
      </c>
      <c r="AN285" s="239">
        <v>45951</v>
      </c>
      <c r="AO285" s="201" t="s">
        <v>264</v>
      </c>
      <c r="AP285" s="201" t="s">
        <v>267</v>
      </c>
      <c r="AQ285" s="245"/>
    </row>
    <row r="286" spans="1:43" ht="40" customHeight="1">
      <c r="A286" s="67">
        <v>279</v>
      </c>
      <c r="B286" s="148" t="s">
        <v>574</v>
      </c>
      <c r="C286" s="62" t="s">
        <v>804</v>
      </c>
      <c r="D286" s="204" t="s">
        <v>873</v>
      </c>
      <c r="E286" s="204" t="s">
        <v>874</v>
      </c>
      <c r="F286" s="62" t="s">
        <v>90</v>
      </c>
      <c r="G286" s="62" t="s">
        <v>807</v>
      </c>
      <c r="H286" s="65" t="s">
        <v>597</v>
      </c>
      <c r="I286" s="65" t="s">
        <v>112</v>
      </c>
      <c r="J286" s="146" t="s">
        <v>113</v>
      </c>
      <c r="K286" s="61" t="s">
        <v>94</v>
      </c>
      <c r="L286" s="62" t="s">
        <v>125</v>
      </c>
      <c r="M286" s="63">
        <f>IFERROR(VLOOKUP(L286,'Listas Activos'!$B$24:$C$28,2,0),0)</f>
        <v>3</v>
      </c>
      <c r="N286" s="62" t="s">
        <v>115</v>
      </c>
      <c r="O286" s="63">
        <f>IFERROR(VLOOKUP(N286,'Listas Activos'!$B$31:$C$35,2,0),0)</f>
        <v>3</v>
      </c>
      <c r="P286" s="62" t="s">
        <v>115</v>
      </c>
      <c r="Q286" s="63">
        <f>IFERROR(VLOOKUP(P286,'Listas Activos'!$B$38:$C$42,2,0),0)</f>
        <v>3</v>
      </c>
      <c r="R286" s="63">
        <f t="shared" si="21"/>
        <v>3</v>
      </c>
      <c r="S286" s="93" t="str">
        <f>IFERROR(VLOOKUP(R286,'Listas Activos'!$B$4:$C$7,2,0),"-")</f>
        <v>Medio</v>
      </c>
      <c r="T286" s="66"/>
      <c r="U286" s="64" t="s">
        <v>116</v>
      </c>
      <c r="V286" s="137" t="s">
        <v>116</v>
      </c>
      <c r="W286" s="137" t="s">
        <v>116</v>
      </c>
      <c r="X286" s="137" t="s">
        <v>116</v>
      </c>
      <c r="Y286" s="137" t="s">
        <v>116</v>
      </c>
      <c r="Z286" s="64" t="s">
        <v>205</v>
      </c>
      <c r="AA286" s="137" t="s">
        <v>99</v>
      </c>
      <c r="AB286" s="137" t="s">
        <v>262</v>
      </c>
      <c r="AC286" s="137" t="s">
        <v>263</v>
      </c>
      <c r="AD286" s="138">
        <v>41275</v>
      </c>
      <c r="AE286" s="137" t="s">
        <v>112</v>
      </c>
      <c r="AF286" s="124"/>
      <c r="AG286" s="137" t="s">
        <v>234</v>
      </c>
      <c r="AH286" s="139"/>
      <c r="AI286" s="94" t="str">
        <f>IF(ISERROR(VLOOKUP(AG286,'Listas Ley Transparencia'!$H$3:$M$17,2,0)),"",VLOOKUP(AG286,'Listas Ley Transparencia'!$H$3:$M$17,2,0))</f>
        <v>Información publica y de conocimiento general</v>
      </c>
      <c r="AJ286" s="243" t="str">
        <f>IF(ISERROR(VLOOKUP(AG286,'Listas Ley Transparencia'!$H$3:$M$17,3,0)),"",VLOOKUP(AG286,'Listas Ley Transparencia'!$H$3:$M$17,3,0))</f>
        <v>Información publica y de conocimiento general</v>
      </c>
      <c r="AK286" s="243" t="str">
        <f>IF(ISERROR(VLOOKUP(AG286,'Listas Ley Transparencia'!$H$3:$M$17,4,0)),"",VLOOKUP(AG286,'Listas Ley Transparencia'!$H$3:$M$17,4,0))</f>
        <v>Publica</v>
      </c>
      <c r="AL286" s="244" t="str">
        <f>IF(ISERROR(VLOOKUP(AG286,'Listas Ley Transparencia'!$H$3:$M$17,6,0)),"",VLOOKUP(AG286,'Listas Ley Transparencia'!$H$3:$M$17,6,0))</f>
        <v>No Aplica</v>
      </c>
      <c r="AM286" s="238" t="s">
        <v>235</v>
      </c>
      <c r="AN286" s="239">
        <v>45951</v>
      </c>
      <c r="AO286" s="201" t="s">
        <v>264</v>
      </c>
      <c r="AP286" s="201" t="s">
        <v>267</v>
      </c>
      <c r="AQ286" s="245" t="s">
        <v>875</v>
      </c>
    </row>
    <row r="287" spans="1:43" ht="40" customHeight="1">
      <c r="A287" s="67">
        <v>280</v>
      </c>
      <c r="B287" s="148" t="s">
        <v>574</v>
      </c>
      <c r="C287" s="62" t="s">
        <v>804</v>
      </c>
      <c r="D287" s="204" t="s">
        <v>876</v>
      </c>
      <c r="E287" s="204" t="s">
        <v>877</v>
      </c>
      <c r="F287" s="62" t="s">
        <v>90</v>
      </c>
      <c r="G287" s="137" t="s">
        <v>807</v>
      </c>
      <c r="H287" s="65" t="s">
        <v>112</v>
      </c>
      <c r="I287" s="65" t="s">
        <v>608</v>
      </c>
      <c r="J287" s="146" t="s">
        <v>113</v>
      </c>
      <c r="K287" s="61" t="s">
        <v>204</v>
      </c>
      <c r="L287" s="62" t="s">
        <v>95</v>
      </c>
      <c r="M287" s="63">
        <f>IFERROR(VLOOKUP(L287,'Listas Activos'!$B$24:$C$28,2,0),0)</f>
        <v>5</v>
      </c>
      <c r="N287" s="62" t="s">
        <v>96</v>
      </c>
      <c r="O287" s="63">
        <f>IFERROR(VLOOKUP(N287,'Listas Activos'!$B$31:$C$35,2,0),0)</f>
        <v>5</v>
      </c>
      <c r="P287" s="62" t="s">
        <v>96</v>
      </c>
      <c r="Q287" s="63">
        <f>IFERROR(VLOOKUP(P287,'Listas Activos'!$B$38:$C$42,2,0),0)</f>
        <v>5</v>
      </c>
      <c r="R287" s="63">
        <f t="shared" si="21"/>
        <v>5</v>
      </c>
      <c r="S287" s="93" t="str">
        <f>IFERROR(VLOOKUP(R287,'Listas Activos'!$B$4:$C$7,2,0),"-")</f>
        <v>Alto</v>
      </c>
      <c r="T287" s="66"/>
      <c r="U287" s="64" t="s">
        <v>97</v>
      </c>
      <c r="V287" s="137" t="s">
        <v>116</v>
      </c>
      <c r="W287" s="137" t="s">
        <v>97</v>
      </c>
      <c r="X287" s="137" t="s">
        <v>97</v>
      </c>
      <c r="Y287" s="137" t="s">
        <v>97</v>
      </c>
      <c r="Z287" s="64" t="s">
        <v>205</v>
      </c>
      <c r="AA287" s="137" t="s">
        <v>99</v>
      </c>
      <c r="AB287" s="137" t="s">
        <v>481</v>
      </c>
      <c r="AC287" s="137" t="s">
        <v>101</v>
      </c>
      <c r="AD287" s="138">
        <v>43344</v>
      </c>
      <c r="AE287" s="65" t="s">
        <v>608</v>
      </c>
      <c r="AF287" s="124"/>
      <c r="AG287" s="137" t="s">
        <v>104</v>
      </c>
      <c r="AH287" s="139"/>
      <c r="AI287" s="94" t="str">
        <f>IF(ISERROR(VLOOKUP(AG287,'Listas Ley Transparencia'!$H$3:$M$17,2,0)),"",VLOOKUP(AG287,'Listas Ley Transparencia'!$H$3:$M$17,2,0))</f>
        <v>Información exceptuada por daño de derechos a personas naturales o jurídicas. Articulo 18 Ley 1712 de 2014</v>
      </c>
      <c r="AJ287" s="243" t="str">
        <f>IF(ISERROR(VLOOKUP(AG287,'Listas Ley Transparencia'!$H$3:$M$17,3,0)),"",VLOOKUP(AG287,'Listas Ley Transparencia'!$H$3:$M$17,3,0))</f>
        <v>El derecho de toda persona a la intimidad, bajo las limitaciones propias que impone la condición de servidor publico, en concordancia con lo estipulado</v>
      </c>
      <c r="AK287" s="243" t="str">
        <f>IF(ISERROR(VLOOKUP(AG287,'Listas Ley Transparencia'!$H$3:$M$17,4,0)),"",VLOOKUP(AG287,'Listas Ley Transparencia'!$H$3:$M$17,4,0))</f>
        <v>Publica Clasificada</v>
      </c>
      <c r="AL287" s="244" t="str">
        <f>IF(ISERROR(VLOOKUP(AG287,'Listas Ley Transparencia'!$H$3:$M$17,6,0)),"",VLOOKUP(AG287,'Listas Ley Transparencia'!$H$3:$M$17,6,0))</f>
        <v>Ilimitada</v>
      </c>
      <c r="AM287" s="238" t="s">
        <v>448</v>
      </c>
      <c r="AN287" s="239">
        <v>45951</v>
      </c>
      <c r="AO287" s="201" t="s">
        <v>208</v>
      </c>
      <c r="AP287" s="201" t="s">
        <v>267</v>
      </c>
      <c r="AQ287" s="245" t="s">
        <v>855</v>
      </c>
    </row>
    <row r="288" spans="1:43" ht="40" customHeight="1">
      <c r="A288" s="67">
        <v>281</v>
      </c>
      <c r="B288" s="148" t="s">
        <v>574</v>
      </c>
      <c r="C288" s="62" t="s">
        <v>804</v>
      </c>
      <c r="D288" s="204" t="s">
        <v>878</v>
      </c>
      <c r="E288" s="204" t="s">
        <v>879</v>
      </c>
      <c r="F288" s="62" t="s">
        <v>90</v>
      </c>
      <c r="G288" s="62" t="s">
        <v>807</v>
      </c>
      <c r="H288" s="65" t="s">
        <v>112</v>
      </c>
      <c r="I288" s="137" t="s">
        <v>306</v>
      </c>
      <c r="J288" s="146" t="s">
        <v>113</v>
      </c>
      <c r="K288" s="61" t="s">
        <v>204</v>
      </c>
      <c r="L288" s="62" t="s">
        <v>125</v>
      </c>
      <c r="M288" s="63">
        <f>IFERROR(VLOOKUP(L288,'Listas Activos'!$B$24:$C$28,2,0),0)</f>
        <v>3</v>
      </c>
      <c r="N288" s="62" t="s">
        <v>96</v>
      </c>
      <c r="O288" s="63">
        <f>IFERROR(VLOOKUP(N288,'Listas Activos'!$B$31:$C$35,2,0),0)</f>
        <v>5</v>
      </c>
      <c r="P288" s="62" t="s">
        <v>115</v>
      </c>
      <c r="Q288" s="63">
        <f>IFERROR(VLOOKUP(P288,'Listas Activos'!$B$38:$C$42,2,0),0)</f>
        <v>3</v>
      </c>
      <c r="R288" s="63">
        <f t="shared" si="21"/>
        <v>5</v>
      </c>
      <c r="S288" s="93" t="str">
        <f>IFERROR(VLOOKUP(R288,'Listas Activos'!$B$4:$C$7,2,0),"-")</f>
        <v>Alto</v>
      </c>
      <c r="T288" s="66"/>
      <c r="U288" s="64" t="s">
        <v>97</v>
      </c>
      <c r="V288" s="137" t="s">
        <v>97</v>
      </c>
      <c r="W288" s="137" t="s">
        <v>116</v>
      </c>
      <c r="X288" s="137" t="s">
        <v>97</v>
      </c>
      <c r="Y288" s="137" t="s">
        <v>116</v>
      </c>
      <c r="Z288" s="64" t="s">
        <v>205</v>
      </c>
      <c r="AA288" s="137" t="s">
        <v>99</v>
      </c>
      <c r="AB288" s="137" t="s">
        <v>481</v>
      </c>
      <c r="AC288" s="137" t="s">
        <v>263</v>
      </c>
      <c r="AD288" s="138">
        <v>43344</v>
      </c>
      <c r="AE288" s="137" t="s">
        <v>306</v>
      </c>
      <c r="AF288" s="124"/>
      <c r="AG288" s="137" t="s">
        <v>104</v>
      </c>
      <c r="AH288" s="139"/>
      <c r="AI288" s="94" t="str">
        <f>IF(ISERROR(VLOOKUP(AG288,'Listas Ley Transparencia'!$H$3:$M$17,2,0)),"",VLOOKUP(AG288,'Listas Ley Transparencia'!$H$3:$M$17,2,0))</f>
        <v>Información exceptuada por daño de derechos a personas naturales o jurídicas. Articulo 18 Ley 1712 de 2014</v>
      </c>
      <c r="AJ288" s="243" t="str">
        <f>IF(ISERROR(VLOOKUP(AG288,'Listas Ley Transparencia'!$H$3:$M$17,3,0)),"",VLOOKUP(AG288,'Listas Ley Transparencia'!$H$3:$M$17,3,0))</f>
        <v>El derecho de toda persona a la intimidad, bajo las limitaciones propias que impone la condición de servidor publico, en concordancia con lo estipulado</v>
      </c>
      <c r="AK288" s="243" t="str">
        <f>IF(ISERROR(VLOOKUP(AG288,'Listas Ley Transparencia'!$H$3:$M$17,4,0)),"",VLOOKUP(AG288,'Listas Ley Transparencia'!$H$3:$M$17,4,0))</f>
        <v>Publica Clasificada</v>
      </c>
      <c r="AL288" s="244" t="str">
        <f>IF(ISERROR(VLOOKUP(AG288,'Listas Ley Transparencia'!$H$3:$M$17,6,0)),"",VLOOKUP(AG288,'Listas Ley Transparencia'!$H$3:$M$17,6,0))</f>
        <v>Ilimitada</v>
      </c>
      <c r="AM288" s="238" t="s">
        <v>106</v>
      </c>
      <c r="AN288" s="239">
        <v>45951</v>
      </c>
      <c r="AO288" s="201" t="s">
        <v>264</v>
      </c>
      <c r="AP288" s="201" t="s">
        <v>267</v>
      </c>
      <c r="AQ288" s="245" t="s">
        <v>855</v>
      </c>
    </row>
    <row r="289" spans="1:43" ht="40" customHeight="1">
      <c r="A289" s="67">
        <v>282</v>
      </c>
      <c r="B289" s="280" t="s">
        <v>880</v>
      </c>
      <c r="C289" s="304" t="s">
        <v>881</v>
      </c>
      <c r="D289" s="204" t="s">
        <v>882</v>
      </c>
      <c r="E289" s="204" t="s">
        <v>883</v>
      </c>
      <c r="F289" s="296" t="s">
        <v>90</v>
      </c>
      <c r="G289" s="295" t="s">
        <v>884</v>
      </c>
      <c r="H289" s="313" t="s">
        <v>112</v>
      </c>
      <c r="I289" s="313" t="s">
        <v>885</v>
      </c>
      <c r="J289" s="287" t="s">
        <v>113</v>
      </c>
      <c r="K289" s="61" t="s">
        <v>94</v>
      </c>
      <c r="L289" s="280" t="s">
        <v>143</v>
      </c>
      <c r="M289" s="280">
        <f>IFERROR(VLOOKUP(L289,'Listas Activos'!$B$24:$C$28,2,0),0)</f>
        <v>1</v>
      </c>
      <c r="N289" s="304" t="s">
        <v>115</v>
      </c>
      <c r="O289" s="280">
        <f>IFERROR(VLOOKUP(N289,'Listas Activos'!$B$31:$C$35,2,0),0)</f>
        <v>3</v>
      </c>
      <c r="P289" s="304" t="s">
        <v>115</v>
      </c>
      <c r="Q289" s="280">
        <f>IFERROR(VLOOKUP(P289,'Listas Activos'!$B$38:$C$42,2,0),0)</f>
        <v>3</v>
      </c>
      <c r="R289" s="280">
        <f t="shared" si="21"/>
        <v>3</v>
      </c>
      <c r="S289" s="311" t="str">
        <f>IFERROR(VLOOKUP(R289,'Listas Activos'!$B$4:$C$7,2,0),"-")</f>
        <v>Medio</v>
      </c>
      <c r="T289" s="304"/>
      <c r="U289" s="302" t="s">
        <v>116</v>
      </c>
      <c r="V289" s="304"/>
      <c r="W289" s="304"/>
      <c r="X289" s="304"/>
      <c r="Y289" s="304"/>
      <c r="Z289" s="286" t="s">
        <v>205</v>
      </c>
      <c r="AA289" s="286" t="s">
        <v>99</v>
      </c>
      <c r="AB289" s="286" t="s">
        <v>262</v>
      </c>
      <c r="AC289" s="286" t="s">
        <v>296</v>
      </c>
      <c r="AD289" s="314"/>
      <c r="AE289" s="286" t="s">
        <v>885</v>
      </c>
      <c r="AF289" s="259"/>
      <c r="AG289" s="236" t="s">
        <v>234</v>
      </c>
      <c r="AH289" s="242" t="s">
        <v>506</v>
      </c>
      <c r="AI289" s="94" t="str">
        <f>IF(ISERROR(VLOOKUP(AG289,'Listas Ley Transparencia'!$H$3:$M$17,2,0)),"",VLOOKUP(AG289,'Listas Ley Transparencia'!$H$3:$M$17,2,0))</f>
        <v>Información publica y de conocimiento general</v>
      </c>
      <c r="AJ289" s="95" t="str">
        <f>IF(ISERROR(VLOOKUP(AG289,'Listas Ley Transparencia'!$H$3:$M$17,3,0)),"",VLOOKUP(AG289,'Listas Ley Transparencia'!$H$3:$M$17,3,0))</f>
        <v>Información publica y de conocimiento general</v>
      </c>
      <c r="AK289" s="95" t="str">
        <f>IF(ISERROR(VLOOKUP(AG289,'Listas Ley Transparencia'!$H$3:$M$17,4,0)),"",VLOOKUP(AG289,'Listas Ley Transparencia'!$H$3:$M$17,4,0))</f>
        <v>Publica</v>
      </c>
      <c r="AL289" s="96" t="str">
        <f>IF(ISERROR(VLOOKUP(AG289,'Listas Ley Transparencia'!$H$3:$M$17,6,0)),"",VLOOKUP(AG289,'Listas Ley Transparencia'!$H$3:$M$17,6,0))</f>
        <v>No Aplica</v>
      </c>
      <c r="AM289" s="238" t="s">
        <v>235</v>
      </c>
      <c r="AN289" s="239">
        <v>45968</v>
      </c>
      <c r="AO289" s="201" t="s">
        <v>264</v>
      </c>
      <c r="AP289" s="201" t="s">
        <v>516</v>
      </c>
      <c r="AQ289" s="245" t="s">
        <v>536</v>
      </c>
    </row>
    <row r="290" spans="1:43" ht="40" customHeight="1">
      <c r="A290" s="67">
        <v>283</v>
      </c>
      <c r="B290" s="280" t="s">
        <v>880</v>
      </c>
      <c r="C290" s="304" t="s">
        <v>886</v>
      </c>
      <c r="D290" s="204" t="s">
        <v>887</v>
      </c>
      <c r="E290" s="204" t="s">
        <v>888</v>
      </c>
      <c r="F290" s="304" t="s">
        <v>90</v>
      </c>
      <c r="G290" s="304" t="s">
        <v>889</v>
      </c>
      <c r="H290" s="313" t="s">
        <v>890</v>
      </c>
      <c r="I290" s="313" t="s">
        <v>112</v>
      </c>
      <c r="J290" s="310" t="s">
        <v>93</v>
      </c>
      <c r="K290" s="61" t="s">
        <v>94</v>
      </c>
      <c r="L290" s="280" t="s">
        <v>125</v>
      </c>
      <c r="M290" s="280">
        <f>IFERROR(VLOOKUP(L290,'Listas Activos'!$B$24:$C$28,2,0),0)</f>
        <v>3</v>
      </c>
      <c r="N290" s="304" t="s">
        <v>115</v>
      </c>
      <c r="O290" s="280">
        <f>IFERROR(VLOOKUP(N290,'Listas Activos'!$B$31:$C$35,2,0),0)</f>
        <v>3</v>
      </c>
      <c r="P290" s="304" t="s">
        <v>115</v>
      </c>
      <c r="Q290" s="280">
        <f>IFERROR(VLOOKUP(P290,'Listas Activos'!$B$38:$C$42,2,0),0)</f>
        <v>3</v>
      </c>
      <c r="R290" s="280">
        <f t="shared" si="21"/>
        <v>5</v>
      </c>
      <c r="S290" s="311" t="str">
        <f>IFERROR(VLOOKUP(R290,'Listas Activos'!$B$4:$C$7,2,0),"-")</f>
        <v>Alto</v>
      </c>
      <c r="T290" s="304"/>
      <c r="U290" s="302" t="s">
        <v>97</v>
      </c>
      <c r="V290" s="304"/>
      <c r="W290" s="304"/>
      <c r="X290" s="304" t="s">
        <v>97</v>
      </c>
      <c r="Y290" s="304"/>
      <c r="Z290" s="351" t="s">
        <v>205</v>
      </c>
      <c r="AA290" s="352" t="s">
        <v>99</v>
      </c>
      <c r="AB290" s="351" t="s">
        <v>262</v>
      </c>
      <c r="AC290" s="352" t="s">
        <v>263</v>
      </c>
      <c r="AD290" s="353">
        <v>41654</v>
      </c>
      <c r="AE290" s="352" t="s">
        <v>112</v>
      </c>
      <c r="AF290" s="354"/>
      <c r="AG290" s="355" t="s">
        <v>104</v>
      </c>
      <c r="AH290" s="356"/>
      <c r="AI290" s="94" t="str">
        <f>IF(ISERROR(VLOOKUP(AG290,'Listas Ley Transparencia'!$H$3:$M$17,2,0)),"",VLOOKUP(AG290,'Listas Ley Transparencia'!$H$3:$M$17,2,0))</f>
        <v>Información exceptuada por daño de derechos a personas naturales o jurídicas. Articulo 18 Ley 1712 de 2014</v>
      </c>
      <c r="AJ290" s="95" t="str">
        <f>IF(ISERROR(VLOOKUP(AG290,'Listas Ley Transparencia'!$H$3:$M$17,3,0)),"",VLOOKUP(AG290,'Listas Ley Transparencia'!$H$3:$M$17,3,0))</f>
        <v>El derecho de toda persona a la intimidad, bajo las limitaciones propias que impone la condición de servidor publico, en concordancia con lo estipulado</v>
      </c>
      <c r="AK290" s="95" t="str">
        <f>IF(ISERROR(VLOOKUP(AG290,'Listas Ley Transparencia'!$H$3:$M$17,4,0)),"",VLOOKUP(AG290,'Listas Ley Transparencia'!$H$3:$M$17,4,0))</f>
        <v>Publica Clasificada</v>
      </c>
      <c r="AL290" s="96" t="str">
        <f>IF(ISERROR(VLOOKUP(AG290,'Listas Ley Transparencia'!$H$3:$M$17,6,0)),"",VLOOKUP(AG290,'Listas Ley Transparencia'!$H$3:$M$17,6,0))</f>
        <v>Ilimitada</v>
      </c>
      <c r="AM290" s="238" t="s">
        <v>106</v>
      </c>
      <c r="AN290" s="239">
        <v>45968</v>
      </c>
      <c r="AO290" s="201" t="s">
        <v>264</v>
      </c>
      <c r="AP290" s="201" t="s">
        <v>209</v>
      </c>
      <c r="AQ290" s="245" t="s">
        <v>891</v>
      </c>
    </row>
    <row r="291" spans="1:43" ht="40" customHeight="1">
      <c r="A291" s="67">
        <v>284</v>
      </c>
      <c r="B291" s="280" t="s">
        <v>880</v>
      </c>
      <c r="C291" s="304" t="s">
        <v>892</v>
      </c>
      <c r="D291" s="204" t="s">
        <v>893</v>
      </c>
      <c r="E291" s="204" t="s">
        <v>894</v>
      </c>
      <c r="F291" s="304" t="s">
        <v>90</v>
      </c>
      <c r="G291" s="304" t="s">
        <v>889</v>
      </c>
      <c r="H291" s="313" t="s">
        <v>890</v>
      </c>
      <c r="I291" s="313" t="s">
        <v>112</v>
      </c>
      <c r="J291" s="310" t="s">
        <v>93</v>
      </c>
      <c r="K291" s="61" t="s">
        <v>94</v>
      </c>
      <c r="L291" s="280" t="s">
        <v>125</v>
      </c>
      <c r="M291" s="280">
        <f>IFERROR(VLOOKUP(L291,'Listas Activos'!$B$24:$C$28,2,0),0)</f>
        <v>3</v>
      </c>
      <c r="N291" s="304" t="s">
        <v>115</v>
      </c>
      <c r="O291" s="280">
        <f>IFERROR(VLOOKUP(N291,'Listas Activos'!$B$31:$C$35,2,0),0)</f>
        <v>3</v>
      </c>
      <c r="P291" s="304" t="s">
        <v>115</v>
      </c>
      <c r="Q291" s="280">
        <f>IFERROR(VLOOKUP(P291,'Listas Activos'!$B$38:$C$42,2,0),0)</f>
        <v>3</v>
      </c>
      <c r="R291" s="280">
        <f t="shared" ref="R291:R292" si="22">IF(AND(M291&gt;0,O291&gt;0,Q291&gt;0,U291="Si"),5,IF(OR(M291=0,O291=0,Q291=0),0,IF(AND(M291=1,O291=1,Q291=1),1,(IF(OR(AND(M291=5,O291=5),AND(O291=5,Q291=5),AND(M291=5,Q291=5),AND(M291=5,O291=5,Q291=5)),5,3)))))</f>
        <v>5</v>
      </c>
      <c r="S291" s="311" t="str">
        <f>IFERROR(VLOOKUP(R291,'Listas Activos'!$B$4:$C$7,2,0),"-")</f>
        <v>Alto</v>
      </c>
      <c r="T291" s="304"/>
      <c r="U291" s="305" t="s">
        <v>97</v>
      </c>
      <c r="V291" s="304"/>
      <c r="W291" s="304"/>
      <c r="X291" s="304" t="s">
        <v>97</v>
      </c>
      <c r="Y291" s="304"/>
      <c r="Z291" s="351" t="s">
        <v>205</v>
      </c>
      <c r="AA291" s="352" t="s">
        <v>99</v>
      </c>
      <c r="AB291" s="351" t="s">
        <v>262</v>
      </c>
      <c r="AC291" s="352" t="s">
        <v>263</v>
      </c>
      <c r="AD291" s="353">
        <v>41654</v>
      </c>
      <c r="AE291" s="352" t="s">
        <v>112</v>
      </c>
      <c r="AF291" s="354"/>
      <c r="AG291" s="355" t="s">
        <v>104</v>
      </c>
      <c r="AH291" s="356"/>
      <c r="AI291" s="94" t="str">
        <f>IF(ISERROR(VLOOKUP(AG291,'Listas Ley Transparencia'!$H$3:$M$17,2,0)),"",VLOOKUP(AG291,'Listas Ley Transparencia'!$H$3:$M$17,2,0))</f>
        <v>Información exceptuada por daño de derechos a personas naturales o jurídicas. Articulo 18 Ley 1712 de 2014</v>
      </c>
      <c r="AJ291" s="95" t="str">
        <f>IF(ISERROR(VLOOKUP(AG291,'Listas Ley Transparencia'!$H$3:$M$17,3,0)),"",VLOOKUP(AG291,'Listas Ley Transparencia'!$H$3:$M$17,3,0))</f>
        <v>El derecho de toda persona a la intimidad, bajo las limitaciones propias que impone la condición de servidor publico, en concordancia con lo estipulado</v>
      </c>
      <c r="AK291" s="95" t="str">
        <f>IF(ISERROR(VLOOKUP(AG291,'Listas Ley Transparencia'!$H$3:$M$17,4,0)),"",VLOOKUP(AG291,'Listas Ley Transparencia'!$H$3:$M$17,4,0))</f>
        <v>Publica Clasificada</v>
      </c>
      <c r="AL291" s="96" t="str">
        <f>IF(ISERROR(VLOOKUP(AG291,'Listas Ley Transparencia'!$H$3:$M$17,6,0)),"",VLOOKUP(AG291,'Listas Ley Transparencia'!$H$3:$M$17,6,0))</f>
        <v>Ilimitada</v>
      </c>
      <c r="AM291" s="238" t="s">
        <v>106</v>
      </c>
      <c r="AN291" s="239">
        <v>45968</v>
      </c>
      <c r="AO291" s="201" t="s">
        <v>264</v>
      </c>
      <c r="AP291" s="201" t="s">
        <v>209</v>
      </c>
      <c r="AQ291" s="245" t="s">
        <v>895</v>
      </c>
    </row>
    <row r="292" spans="1:43" ht="40" customHeight="1">
      <c r="A292" s="67">
        <v>285</v>
      </c>
      <c r="B292" s="280" t="s">
        <v>880</v>
      </c>
      <c r="C292" s="306" t="s">
        <v>892</v>
      </c>
      <c r="D292" s="204" t="s">
        <v>896</v>
      </c>
      <c r="E292" s="204" t="s">
        <v>897</v>
      </c>
      <c r="F292" s="306" t="s">
        <v>90</v>
      </c>
      <c r="G292" s="306" t="s">
        <v>889</v>
      </c>
      <c r="H292" s="313" t="s">
        <v>890</v>
      </c>
      <c r="I292" s="313" t="s">
        <v>112</v>
      </c>
      <c r="J292" s="310" t="s">
        <v>93</v>
      </c>
      <c r="K292" s="61" t="s">
        <v>94</v>
      </c>
      <c r="L292" s="280" t="s">
        <v>125</v>
      </c>
      <c r="M292" s="280">
        <f>IFERROR(VLOOKUP(L292,'Listas Activos'!$B$24:$C$28,2,0),0)</f>
        <v>3</v>
      </c>
      <c r="N292" s="304" t="s">
        <v>115</v>
      </c>
      <c r="O292" s="280">
        <f>IFERROR(VLOOKUP(N292,'Listas Activos'!$B$31:$C$35,2,0),0)</f>
        <v>3</v>
      </c>
      <c r="P292" s="304" t="s">
        <v>115</v>
      </c>
      <c r="Q292" s="280">
        <f>IFERROR(VLOOKUP(P292,'Listas Activos'!$B$38:$C$42,2,0),0)</f>
        <v>3</v>
      </c>
      <c r="R292" s="280">
        <f t="shared" si="22"/>
        <v>5</v>
      </c>
      <c r="S292" s="311" t="str">
        <f>IFERROR(VLOOKUP(R292,'Listas Activos'!$B$4:$C$7,2,0),"-")</f>
        <v>Alto</v>
      </c>
      <c r="T292" s="304"/>
      <c r="U292" s="305" t="s">
        <v>97</v>
      </c>
      <c r="V292" s="304"/>
      <c r="W292" s="304"/>
      <c r="X292" s="304" t="s">
        <v>97</v>
      </c>
      <c r="Y292" s="304"/>
      <c r="Z292" s="351" t="s">
        <v>205</v>
      </c>
      <c r="AA292" s="352" t="s">
        <v>99</v>
      </c>
      <c r="AB292" s="351" t="s">
        <v>262</v>
      </c>
      <c r="AC292" s="352" t="s">
        <v>263</v>
      </c>
      <c r="AD292" s="353">
        <v>41654</v>
      </c>
      <c r="AE292" s="352" t="s">
        <v>112</v>
      </c>
      <c r="AF292" s="354"/>
      <c r="AG292" s="355" t="s">
        <v>104</v>
      </c>
      <c r="AH292" s="356"/>
      <c r="AI292" s="94" t="str">
        <f>IF(ISERROR(VLOOKUP(AG292,'Listas Ley Transparencia'!$H$3:$M$17,2,0)),"",VLOOKUP(AG292,'Listas Ley Transparencia'!$H$3:$M$17,2,0))</f>
        <v>Información exceptuada por daño de derechos a personas naturales o jurídicas. Articulo 18 Ley 1712 de 2014</v>
      </c>
      <c r="AJ292" s="95" t="str">
        <f>IF(ISERROR(VLOOKUP(AG292,'Listas Ley Transparencia'!$H$3:$M$17,3,0)),"",VLOOKUP(AG292,'Listas Ley Transparencia'!$H$3:$M$17,3,0))</f>
        <v>El derecho de toda persona a la intimidad, bajo las limitaciones propias que impone la condición de servidor publico, en concordancia con lo estipulado</v>
      </c>
      <c r="AK292" s="95" t="str">
        <f>IF(ISERROR(VLOOKUP(AG292,'Listas Ley Transparencia'!$H$3:$M$17,4,0)),"",VLOOKUP(AG292,'Listas Ley Transparencia'!$H$3:$M$17,4,0))</f>
        <v>Publica Clasificada</v>
      </c>
      <c r="AL292" s="96" t="str">
        <f>IF(ISERROR(VLOOKUP(AG292,'Listas Ley Transparencia'!$H$3:$M$17,6,0)),"",VLOOKUP(AG292,'Listas Ley Transparencia'!$H$3:$M$17,6,0))</f>
        <v>Ilimitada</v>
      </c>
      <c r="AM292" s="238" t="s">
        <v>106</v>
      </c>
      <c r="AN292" s="239">
        <v>45968</v>
      </c>
      <c r="AO292" s="201" t="s">
        <v>264</v>
      </c>
      <c r="AP292" s="201" t="s">
        <v>209</v>
      </c>
      <c r="AQ292" s="245" t="s">
        <v>895</v>
      </c>
    </row>
    <row r="293" spans="1:43" ht="40" customHeight="1">
      <c r="A293" s="67">
        <v>286</v>
      </c>
      <c r="B293" s="280" t="s">
        <v>880</v>
      </c>
      <c r="C293" s="306" t="s">
        <v>892</v>
      </c>
      <c r="D293" s="204" t="s">
        <v>898</v>
      </c>
      <c r="E293" s="204" t="s">
        <v>899</v>
      </c>
      <c r="F293" s="306" t="s">
        <v>90</v>
      </c>
      <c r="G293" s="306" t="s">
        <v>889</v>
      </c>
      <c r="H293" s="313" t="s">
        <v>890</v>
      </c>
      <c r="I293" s="313" t="s">
        <v>112</v>
      </c>
      <c r="J293" s="310" t="s">
        <v>93</v>
      </c>
      <c r="K293" s="61" t="s">
        <v>94</v>
      </c>
      <c r="L293" s="280" t="s">
        <v>125</v>
      </c>
      <c r="M293" s="280">
        <f>IFERROR(VLOOKUP(L293,'Listas Activos'!$B$24:$C$28,2,0),0)</f>
        <v>3</v>
      </c>
      <c r="N293" s="304" t="s">
        <v>115</v>
      </c>
      <c r="O293" s="280">
        <f>IFERROR(VLOOKUP(N293,'Listas Activos'!$B$31:$C$35,2,0),0)</f>
        <v>3</v>
      </c>
      <c r="P293" s="304" t="s">
        <v>115</v>
      </c>
      <c r="Q293" s="280">
        <f>IFERROR(VLOOKUP(P293,'Listas Activos'!$B$38:$C$42,2,0),0)</f>
        <v>3</v>
      </c>
      <c r="R293" s="280">
        <f t="shared" si="21"/>
        <v>5</v>
      </c>
      <c r="S293" s="311" t="str">
        <f>IFERROR(VLOOKUP(R293,'Listas Activos'!$B$4:$C$7,2,0),"-")</f>
        <v>Alto</v>
      </c>
      <c r="T293" s="304"/>
      <c r="U293" s="305" t="s">
        <v>97</v>
      </c>
      <c r="V293" s="304"/>
      <c r="W293" s="304"/>
      <c r="X293" s="304" t="s">
        <v>97</v>
      </c>
      <c r="Y293" s="304"/>
      <c r="Z293" s="351" t="s">
        <v>205</v>
      </c>
      <c r="AA293" s="352" t="s">
        <v>99</v>
      </c>
      <c r="AB293" s="351" t="s">
        <v>262</v>
      </c>
      <c r="AC293" s="352" t="s">
        <v>263</v>
      </c>
      <c r="AD293" s="353">
        <v>41654</v>
      </c>
      <c r="AE293" s="352" t="s">
        <v>112</v>
      </c>
      <c r="AF293" s="354"/>
      <c r="AG293" s="355" t="s">
        <v>104</v>
      </c>
      <c r="AH293" s="356"/>
      <c r="AI293" s="94" t="str">
        <f>IF(ISERROR(VLOOKUP(AG293,'Listas Ley Transparencia'!$H$3:$M$17,2,0)),"",VLOOKUP(AG293,'Listas Ley Transparencia'!$H$3:$M$17,2,0))</f>
        <v>Información exceptuada por daño de derechos a personas naturales o jurídicas. Articulo 18 Ley 1712 de 2014</v>
      </c>
      <c r="AJ293" s="95" t="str">
        <f>IF(ISERROR(VLOOKUP(AG293,'Listas Ley Transparencia'!$H$3:$M$17,3,0)),"",VLOOKUP(AG293,'Listas Ley Transparencia'!$H$3:$M$17,3,0))</f>
        <v>El derecho de toda persona a la intimidad, bajo las limitaciones propias que impone la condición de servidor publico, en concordancia con lo estipulado</v>
      </c>
      <c r="AK293" s="95" t="str">
        <f>IF(ISERROR(VLOOKUP(AG293,'Listas Ley Transparencia'!$H$3:$M$17,4,0)),"",VLOOKUP(AG293,'Listas Ley Transparencia'!$H$3:$M$17,4,0))</f>
        <v>Publica Clasificada</v>
      </c>
      <c r="AL293" s="96" t="str">
        <f>IF(ISERROR(VLOOKUP(AG293,'Listas Ley Transparencia'!$H$3:$M$17,6,0)),"",VLOOKUP(AG293,'Listas Ley Transparencia'!$H$3:$M$17,6,0))</f>
        <v>Ilimitada</v>
      </c>
      <c r="AM293" s="238" t="s">
        <v>106</v>
      </c>
      <c r="AN293" s="239">
        <v>45968</v>
      </c>
      <c r="AO293" s="201" t="s">
        <v>264</v>
      </c>
      <c r="AP293" s="201" t="s">
        <v>209</v>
      </c>
      <c r="AQ293" s="245" t="s">
        <v>900</v>
      </c>
    </row>
    <row r="294" spans="1:43" ht="40" customHeight="1">
      <c r="A294" s="67">
        <v>287</v>
      </c>
      <c r="B294" s="280" t="s">
        <v>880</v>
      </c>
      <c r="C294" s="306" t="s">
        <v>892</v>
      </c>
      <c r="D294" s="204" t="s">
        <v>901</v>
      </c>
      <c r="E294" s="204" t="s">
        <v>902</v>
      </c>
      <c r="F294" s="306" t="s">
        <v>90</v>
      </c>
      <c r="G294" s="306" t="s">
        <v>889</v>
      </c>
      <c r="H294" s="313" t="s">
        <v>890</v>
      </c>
      <c r="I294" s="313" t="s">
        <v>112</v>
      </c>
      <c r="J294" s="310" t="s">
        <v>93</v>
      </c>
      <c r="K294" s="61" t="s">
        <v>94</v>
      </c>
      <c r="L294" s="280" t="s">
        <v>125</v>
      </c>
      <c r="M294" s="280">
        <f>IFERROR(VLOOKUP(L294,'Listas Activos'!$B$24:$C$28,2,0),0)</f>
        <v>3</v>
      </c>
      <c r="N294" s="304" t="s">
        <v>115</v>
      </c>
      <c r="O294" s="280">
        <f>IFERROR(VLOOKUP(N294,'Listas Activos'!$B$31:$C$35,2,0),0)</f>
        <v>3</v>
      </c>
      <c r="P294" s="304" t="s">
        <v>115</v>
      </c>
      <c r="Q294" s="280">
        <f>IFERROR(VLOOKUP(P294,'Listas Activos'!$B$38:$C$42,2,0),0)</f>
        <v>3</v>
      </c>
      <c r="R294" s="280">
        <f t="shared" si="21"/>
        <v>5</v>
      </c>
      <c r="S294" s="311" t="str">
        <f>IFERROR(VLOOKUP(R294,'Listas Activos'!$B$4:$C$7,2,0),"-")</f>
        <v>Alto</v>
      </c>
      <c r="T294" s="304"/>
      <c r="U294" s="305" t="s">
        <v>97</v>
      </c>
      <c r="V294" s="304"/>
      <c r="W294" s="304"/>
      <c r="X294" s="304" t="s">
        <v>97</v>
      </c>
      <c r="Y294" s="304"/>
      <c r="Z294" s="351" t="s">
        <v>205</v>
      </c>
      <c r="AA294" s="352" t="s">
        <v>99</v>
      </c>
      <c r="AB294" s="351" t="s">
        <v>262</v>
      </c>
      <c r="AC294" s="352" t="s">
        <v>263</v>
      </c>
      <c r="AD294" s="353">
        <v>41654</v>
      </c>
      <c r="AE294" s="352" t="s">
        <v>112</v>
      </c>
      <c r="AF294" s="354"/>
      <c r="AG294" s="355" t="s">
        <v>104</v>
      </c>
      <c r="AH294" s="356"/>
      <c r="AI294" s="94" t="str">
        <f>IF(ISERROR(VLOOKUP(AG294,'Listas Ley Transparencia'!$H$3:$M$17,2,0)),"",VLOOKUP(AG294,'Listas Ley Transparencia'!$H$3:$M$17,2,0))</f>
        <v>Información exceptuada por daño de derechos a personas naturales o jurídicas. Articulo 18 Ley 1712 de 2014</v>
      </c>
      <c r="AJ294" s="95" t="str">
        <f>IF(ISERROR(VLOOKUP(AG294,'Listas Ley Transparencia'!$H$3:$M$17,3,0)),"",VLOOKUP(AG294,'Listas Ley Transparencia'!$H$3:$M$17,3,0))</f>
        <v>El derecho de toda persona a la intimidad, bajo las limitaciones propias que impone la condición de servidor publico, en concordancia con lo estipulado</v>
      </c>
      <c r="AK294" s="95" t="str">
        <f>IF(ISERROR(VLOOKUP(AG294,'Listas Ley Transparencia'!$H$3:$M$17,4,0)),"",VLOOKUP(AG294,'Listas Ley Transparencia'!$H$3:$M$17,4,0))</f>
        <v>Publica Clasificada</v>
      </c>
      <c r="AL294" s="96" t="str">
        <f>IF(ISERROR(VLOOKUP(AG294,'Listas Ley Transparencia'!$H$3:$M$17,6,0)),"",VLOOKUP(AG294,'Listas Ley Transparencia'!$H$3:$M$17,6,0))</f>
        <v>Ilimitada</v>
      </c>
      <c r="AM294" s="238" t="s">
        <v>106</v>
      </c>
      <c r="AN294" s="239">
        <v>45968</v>
      </c>
      <c r="AO294" s="201" t="s">
        <v>264</v>
      </c>
      <c r="AP294" s="201" t="s">
        <v>209</v>
      </c>
      <c r="AQ294" s="245" t="s">
        <v>900</v>
      </c>
    </row>
    <row r="295" spans="1:43" ht="40" customHeight="1">
      <c r="A295" s="67">
        <v>288</v>
      </c>
      <c r="B295" s="296" t="s">
        <v>880</v>
      </c>
      <c r="C295" s="306" t="s">
        <v>457</v>
      </c>
      <c r="D295" s="204" t="s">
        <v>903</v>
      </c>
      <c r="E295" s="204" t="s">
        <v>904</v>
      </c>
      <c r="F295" s="347" t="s">
        <v>90</v>
      </c>
      <c r="G295" s="347" t="s">
        <v>905</v>
      </c>
      <c r="H295" s="348" t="s">
        <v>112</v>
      </c>
      <c r="I295" s="348" t="s">
        <v>112</v>
      </c>
      <c r="J295" s="349" t="s">
        <v>113</v>
      </c>
      <c r="K295" s="61" t="s">
        <v>94</v>
      </c>
      <c r="L295" s="280" t="s">
        <v>125</v>
      </c>
      <c r="M295" s="280">
        <f>IFERROR(VLOOKUP(L295,'Listas Activos'!$B$24:$C$28,2,0),0)</f>
        <v>3</v>
      </c>
      <c r="N295" s="304" t="s">
        <v>115</v>
      </c>
      <c r="O295" s="280">
        <f>IFERROR(VLOOKUP(N295,'Listas Activos'!$B$31:$C$35,2,0),0)</f>
        <v>3</v>
      </c>
      <c r="P295" s="304" t="s">
        <v>126</v>
      </c>
      <c r="Q295" s="280">
        <f>IFERROR(VLOOKUP(P295,'Listas Activos'!$B$38:$C$42,2,0),0)</f>
        <v>1</v>
      </c>
      <c r="R295" s="280">
        <f t="shared" si="21"/>
        <v>3</v>
      </c>
      <c r="S295" s="311" t="str">
        <f>IFERROR(VLOOKUP(R295,'Listas Activos'!$B$4:$C$7,2,0),"-")</f>
        <v>Medio</v>
      </c>
      <c r="T295" s="312" t="s">
        <v>906</v>
      </c>
      <c r="U295" s="282" t="s">
        <v>116</v>
      </c>
      <c r="V295" s="304"/>
      <c r="W295" s="304"/>
      <c r="X295" s="304"/>
      <c r="Y295" s="304"/>
      <c r="Z295" s="352" t="s">
        <v>205</v>
      </c>
      <c r="AA295" s="352" t="s">
        <v>99</v>
      </c>
      <c r="AB295" s="352" t="s">
        <v>262</v>
      </c>
      <c r="AC295" s="352" t="s">
        <v>263</v>
      </c>
      <c r="AD295" s="357">
        <v>42013</v>
      </c>
      <c r="AE295" s="352" t="s">
        <v>112</v>
      </c>
      <c r="AF295" s="354"/>
      <c r="AG295" s="254" t="s">
        <v>234</v>
      </c>
      <c r="AH295" s="356" t="s">
        <v>506</v>
      </c>
      <c r="AI295" s="94" t="str">
        <f>IF(ISERROR(VLOOKUP(AG295,'Listas Ley Transparencia'!$H$3:$M$17,2,0)),"",VLOOKUP(AG295,'Listas Ley Transparencia'!$H$3:$M$17,2,0))</f>
        <v>Información publica y de conocimiento general</v>
      </c>
      <c r="AJ295" s="95" t="str">
        <f>IF(ISERROR(VLOOKUP(AG295,'Listas Ley Transparencia'!$H$3:$M$17,3,0)),"",VLOOKUP(AG295,'Listas Ley Transparencia'!$H$3:$M$17,3,0))</f>
        <v>Información publica y de conocimiento general</v>
      </c>
      <c r="AK295" s="95" t="str">
        <f>IF(ISERROR(VLOOKUP(AG295,'Listas Ley Transparencia'!$H$3:$M$17,4,0)),"",VLOOKUP(AG295,'Listas Ley Transparencia'!$H$3:$M$17,4,0))</f>
        <v>Publica</v>
      </c>
      <c r="AL295" s="96" t="str">
        <f>IF(ISERROR(VLOOKUP(AG295,'Listas Ley Transparencia'!$H$3:$M$17,6,0)),"",VLOOKUP(AG295,'Listas Ley Transparencia'!$H$3:$M$17,6,0))</f>
        <v>No Aplica</v>
      </c>
      <c r="AM295" s="238" t="s">
        <v>235</v>
      </c>
      <c r="AN295" s="239">
        <v>45968</v>
      </c>
      <c r="AO295" s="201" t="s">
        <v>532</v>
      </c>
      <c r="AP295" s="201" t="s">
        <v>267</v>
      </c>
      <c r="AQ295" s="245" t="s">
        <v>715</v>
      </c>
    </row>
    <row r="296" spans="1:43" ht="40" customHeight="1">
      <c r="A296" s="67">
        <v>289</v>
      </c>
      <c r="B296" s="296" t="s">
        <v>880</v>
      </c>
      <c r="C296" s="306" t="s">
        <v>457</v>
      </c>
      <c r="D296" s="298" t="s">
        <v>907</v>
      </c>
      <c r="E296" s="204" t="s">
        <v>908</v>
      </c>
      <c r="F296" s="347" t="s">
        <v>90</v>
      </c>
      <c r="G296" s="295" t="s">
        <v>909</v>
      </c>
      <c r="H296" s="313" t="s">
        <v>890</v>
      </c>
      <c r="I296" s="348" t="s">
        <v>112</v>
      </c>
      <c r="J296" s="287" t="s">
        <v>113</v>
      </c>
      <c r="K296" s="61" t="s">
        <v>94</v>
      </c>
      <c r="L296" s="280" t="s">
        <v>143</v>
      </c>
      <c r="M296" s="280">
        <f>IFERROR(VLOOKUP(L296,'Listas Activos'!$B$24:$C$28,2,0),0)</f>
        <v>1</v>
      </c>
      <c r="N296" s="280" t="s">
        <v>115</v>
      </c>
      <c r="O296" s="280">
        <f>IFERROR(VLOOKUP(N296,'Listas Activos'!$B$31:$C$35,2,0),0)</f>
        <v>3</v>
      </c>
      <c r="P296" s="280" t="s">
        <v>115</v>
      </c>
      <c r="Q296" s="280">
        <f>IFERROR(VLOOKUP(P296,'Listas Activos'!$B$38:$C$42,2,0),0)</f>
        <v>3</v>
      </c>
      <c r="R296" s="280">
        <f t="shared" si="21"/>
        <v>3</v>
      </c>
      <c r="S296" s="311" t="str">
        <f>IFERROR(VLOOKUP(R296,'Listas Activos'!$B$4:$C$7,2,0),"-")</f>
        <v>Medio</v>
      </c>
      <c r="T296" s="286"/>
      <c r="U296" s="286" t="s">
        <v>116</v>
      </c>
      <c r="V296" s="286"/>
      <c r="W296" s="286"/>
      <c r="X296" s="286"/>
      <c r="Y296" s="286"/>
      <c r="Z296" s="352" t="s">
        <v>205</v>
      </c>
      <c r="AA296" s="352" t="s">
        <v>99</v>
      </c>
      <c r="AB296" s="352" t="s">
        <v>262</v>
      </c>
      <c r="AC296" s="352" t="s">
        <v>263</v>
      </c>
      <c r="AD296" s="357"/>
      <c r="AE296" s="352" t="s">
        <v>112</v>
      </c>
      <c r="AF296" s="259"/>
      <c r="AG296" s="137" t="s">
        <v>234</v>
      </c>
      <c r="AH296" s="139"/>
      <c r="AI296" s="94" t="str">
        <f>IF(ISERROR(VLOOKUP(AG296,'Listas Ley Transparencia'!$H$3:$M$17,2,0)),"",VLOOKUP(AG296,'Listas Ley Transparencia'!$H$3:$M$17,2,0))</f>
        <v>Información publica y de conocimiento general</v>
      </c>
      <c r="AJ296" s="95" t="str">
        <f>IF(ISERROR(VLOOKUP(AG296,'Listas Ley Transparencia'!$H$3:$M$17,3,0)),"",VLOOKUP(AG296,'Listas Ley Transparencia'!$H$3:$M$17,3,0))</f>
        <v>Información publica y de conocimiento general</v>
      </c>
      <c r="AK296" s="95" t="str">
        <f>IF(ISERROR(VLOOKUP(AG296,'Listas Ley Transparencia'!$H$3:$M$17,4,0)),"",VLOOKUP(AG296,'Listas Ley Transparencia'!$H$3:$M$17,4,0))</f>
        <v>Publica</v>
      </c>
      <c r="AL296" s="96" t="str">
        <f>IF(ISERROR(VLOOKUP(AG296,'Listas Ley Transparencia'!$H$3:$M$17,6,0)),"",VLOOKUP(AG296,'Listas Ley Transparencia'!$H$3:$M$17,6,0))</f>
        <v>No Aplica</v>
      </c>
      <c r="AM296" s="238" t="s">
        <v>235</v>
      </c>
      <c r="AN296" s="239">
        <v>45968</v>
      </c>
      <c r="AO296" s="201" t="s">
        <v>264</v>
      </c>
      <c r="AP296" s="201" t="s">
        <v>267</v>
      </c>
      <c r="AQ296" s="245" t="s">
        <v>715</v>
      </c>
    </row>
    <row r="297" spans="1:43" ht="40" customHeight="1">
      <c r="A297" s="67">
        <v>290</v>
      </c>
      <c r="B297" s="296" t="s">
        <v>880</v>
      </c>
      <c r="C297" s="296" t="s">
        <v>881</v>
      </c>
      <c r="D297" s="298" t="s">
        <v>910</v>
      </c>
      <c r="E297" s="204" t="s">
        <v>904</v>
      </c>
      <c r="F297" s="296" t="s">
        <v>90</v>
      </c>
      <c r="G297" s="347" t="s">
        <v>889</v>
      </c>
      <c r="H297" s="348" t="s">
        <v>112</v>
      </c>
      <c r="I297" s="313" t="s">
        <v>885</v>
      </c>
      <c r="J297" s="287" t="s">
        <v>113</v>
      </c>
      <c r="K297" s="61" t="s">
        <v>94</v>
      </c>
      <c r="L297" s="280" t="s">
        <v>143</v>
      </c>
      <c r="M297" s="280">
        <f>IFERROR(VLOOKUP(L297,'Listas Activos'!$B$24:$C$28,2,0),0)</f>
        <v>1</v>
      </c>
      <c r="N297" s="280" t="s">
        <v>115</v>
      </c>
      <c r="O297" s="280">
        <f>IFERROR(VLOOKUP(N297,'Listas Activos'!$B$31:$C$35,2,0),0)</f>
        <v>3</v>
      </c>
      <c r="P297" s="280" t="s">
        <v>126</v>
      </c>
      <c r="Q297" s="280">
        <f>IFERROR(VLOOKUP(P297,'Listas Activos'!$B$38:$C$42,2,0),0)</f>
        <v>1</v>
      </c>
      <c r="R297" s="280">
        <f t="shared" ref="R297:R327" si="23">IF(AND(M297&gt;0,O297&gt;0,Q297&gt;0,U297="Si"),5,IF(OR(M297=0,O297=0,Q297=0),0,IF(AND(M297=1,O297=1,Q297=1),1,(IF(OR(AND(M297=5,O297=5),AND(O297=5,Q297=5),AND(M297=5,Q297=5),AND(M297=5,O297=5,Q297=5)),5,3)))))</f>
        <v>3</v>
      </c>
      <c r="S297" s="311" t="str">
        <f>IFERROR(VLOOKUP(R297,'Listas Activos'!$B$4:$C$7,2,0),"-")</f>
        <v>Medio</v>
      </c>
      <c r="T297" s="315" t="s">
        <v>906</v>
      </c>
      <c r="U297" s="316" t="s">
        <v>116</v>
      </c>
      <c r="V297" s="286"/>
      <c r="W297" s="286"/>
      <c r="X297" s="286"/>
      <c r="Y297" s="286"/>
      <c r="Z297" s="352" t="s">
        <v>205</v>
      </c>
      <c r="AA297" s="352" t="s">
        <v>99</v>
      </c>
      <c r="AB297" s="352" t="s">
        <v>262</v>
      </c>
      <c r="AC297" s="352" t="s">
        <v>263</v>
      </c>
      <c r="AD297" s="314"/>
      <c r="AE297" s="286" t="s">
        <v>885</v>
      </c>
      <c r="AF297" s="259"/>
      <c r="AG297" s="254" t="s">
        <v>234</v>
      </c>
      <c r="AH297" s="139"/>
      <c r="AI297" s="94" t="str">
        <f>IF(ISERROR(VLOOKUP(AG297,'Listas Ley Transparencia'!$H$3:$M$17,2,0)),"",VLOOKUP(AG297,'Listas Ley Transparencia'!$H$3:$M$17,2,0))</f>
        <v>Información publica y de conocimiento general</v>
      </c>
      <c r="AJ297" s="95" t="str">
        <f>IF(ISERROR(VLOOKUP(AG297,'Listas Ley Transparencia'!$H$3:$M$17,3,0)),"",VLOOKUP(AG297,'Listas Ley Transparencia'!$H$3:$M$17,3,0))</f>
        <v>Información publica y de conocimiento general</v>
      </c>
      <c r="AK297" s="95" t="str">
        <f>IF(ISERROR(VLOOKUP(AG297,'Listas Ley Transparencia'!$H$3:$M$17,4,0)),"",VLOOKUP(AG297,'Listas Ley Transparencia'!$H$3:$M$17,4,0))</f>
        <v>Publica</v>
      </c>
      <c r="AL297" s="96" t="str">
        <f>IF(ISERROR(VLOOKUP(AG297,'Listas Ley Transparencia'!$H$3:$M$17,6,0)),"",VLOOKUP(AG297,'Listas Ley Transparencia'!$H$3:$M$17,6,0))</f>
        <v>No Aplica</v>
      </c>
      <c r="AM297" s="238" t="s">
        <v>235</v>
      </c>
      <c r="AN297" s="239">
        <v>45968</v>
      </c>
      <c r="AO297" s="201" t="s">
        <v>276</v>
      </c>
      <c r="AP297" s="201" t="s">
        <v>267</v>
      </c>
      <c r="AQ297" s="245" t="s">
        <v>715</v>
      </c>
    </row>
    <row r="298" spans="1:43" ht="40" customHeight="1">
      <c r="A298" s="67">
        <v>291</v>
      </c>
      <c r="B298" s="296" t="s">
        <v>880</v>
      </c>
      <c r="C298" s="306" t="s">
        <v>457</v>
      </c>
      <c r="D298" s="298" t="s">
        <v>911</v>
      </c>
      <c r="E298" s="204" t="s">
        <v>912</v>
      </c>
      <c r="F298" s="296" t="s">
        <v>90</v>
      </c>
      <c r="G298" s="347" t="s">
        <v>889</v>
      </c>
      <c r="H298" s="348" t="s">
        <v>112</v>
      </c>
      <c r="I298" s="348" t="s">
        <v>112</v>
      </c>
      <c r="J298" s="287" t="s">
        <v>113</v>
      </c>
      <c r="K298" s="61" t="s">
        <v>94</v>
      </c>
      <c r="L298" s="280" t="s">
        <v>125</v>
      </c>
      <c r="M298" s="280">
        <f>IFERROR(VLOOKUP(L298,'Listas Activos'!$B$24:$C$28,2,0),0)</f>
        <v>3</v>
      </c>
      <c r="N298" s="280" t="s">
        <v>115</v>
      </c>
      <c r="O298" s="280">
        <f>IFERROR(VLOOKUP(N298,'Listas Activos'!$B$31:$C$35,2,0),0)</f>
        <v>3</v>
      </c>
      <c r="P298" s="280" t="s">
        <v>115</v>
      </c>
      <c r="Q298" s="280">
        <f>IFERROR(VLOOKUP(P298,'Listas Activos'!$B$38:$C$42,2,0),0)</f>
        <v>3</v>
      </c>
      <c r="R298" s="280">
        <f t="shared" si="23"/>
        <v>3</v>
      </c>
      <c r="S298" s="311" t="str">
        <f>IFERROR(VLOOKUP(R298,'Listas Activos'!$B$4:$C$7,2,0),"-")</f>
        <v>Medio</v>
      </c>
      <c r="T298" s="315" t="s">
        <v>906</v>
      </c>
      <c r="U298" s="316" t="s">
        <v>116</v>
      </c>
      <c r="V298" s="286"/>
      <c r="W298" s="286"/>
      <c r="X298" s="286"/>
      <c r="Y298" s="286"/>
      <c r="Z298" s="352" t="s">
        <v>205</v>
      </c>
      <c r="AA298" s="352" t="s">
        <v>99</v>
      </c>
      <c r="AB298" s="352" t="s">
        <v>262</v>
      </c>
      <c r="AC298" s="352" t="s">
        <v>263</v>
      </c>
      <c r="AD298" s="314"/>
      <c r="AE298" s="348" t="s">
        <v>112</v>
      </c>
      <c r="AF298" s="259"/>
      <c r="AG298" s="254" t="s">
        <v>234</v>
      </c>
      <c r="AH298" s="139"/>
      <c r="AI298" s="94" t="str">
        <f>IF(ISERROR(VLOOKUP(AG298,'Listas Ley Transparencia'!$H$3:$M$17,2,0)),"",VLOOKUP(AG298,'Listas Ley Transparencia'!$H$3:$M$17,2,0))</f>
        <v>Información publica y de conocimiento general</v>
      </c>
      <c r="AJ298" s="95" t="str">
        <f>IF(ISERROR(VLOOKUP(AG298,'Listas Ley Transparencia'!$H$3:$M$17,3,0)),"",VLOOKUP(AG298,'Listas Ley Transparencia'!$H$3:$M$17,3,0))</f>
        <v>Información publica y de conocimiento general</v>
      </c>
      <c r="AK298" s="95" t="str">
        <f>IF(ISERROR(VLOOKUP(AG298,'Listas Ley Transparencia'!$H$3:$M$17,4,0)),"",VLOOKUP(AG298,'Listas Ley Transparencia'!$H$3:$M$17,4,0))</f>
        <v>Publica</v>
      </c>
      <c r="AL298" s="96" t="str">
        <f>IF(ISERROR(VLOOKUP(AG298,'Listas Ley Transparencia'!$H$3:$M$17,6,0)),"",VLOOKUP(AG298,'Listas Ley Transparencia'!$H$3:$M$17,6,0))</f>
        <v>No Aplica</v>
      </c>
      <c r="AM298" s="238" t="s">
        <v>235</v>
      </c>
      <c r="AN298" s="239">
        <v>45968</v>
      </c>
      <c r="AO298" s="201" t="s">
        <v>264</v>
      </c>
      <c r="AP298" s="201" t="s">
        <v>267</v>
      </c>
      <c r="AQ298" s="245" t="s">
        <v>715</v>
      </c>
    </row>
    <row r="299" spans="1:43" ht="40" customHeight="1">
      <c r="A299" s="67">
        <v>292</v>
      </c>
      <c r="B299" s="296" t="s">
        <v>880</v>
      </c>
      <c r="C299" s="296" t="s">
        <v>892</v>
      </c>
      <c r="D299" s="204" t="s">
        <v>913</v>
      </c>
      <c r="E299" s="204" t="s">
        <v>914</v>
      </c>
      <c r="F299" s="296" t="s">
        <v>90</v>
      </c>
      <c r="G299" s="347" t="s">
        <v>889</v>
      </c>
      <c r="H299" s="350" t="s">
        <v>890</v>
      </c>
      <c r="I299" s="350" t="s">
        <v>112</v>
      </c>
      <c r="J299" s="287" t="s">
        <v>113</v>
      </c>
      <c r="K299" s="61" t="s">
        <v>94</v>
      </c>
      <c r="L299" s="280" t="s">
        <v>125</v>
      </c>
      <c r="M299" s="280">
        <f>IFERROR(VLOOKUP(L299,'Listas Activos'!$B$24:$C$28,2,0),0)</f>
        <v>3</v>
      </c>
      <c r="N299" s="280" t="s">
        <v>126</v>
      </c>
      <c r="O299" s="280">
        <f>IFERROR(VLOOKUP(N299,'Listas Activos'!$B$31:$C$35,2,0),0)</f>
        <v>1</v>
      </c>
      <c r="P299" s="280" t="s">
        <v>126</v>
      </c>
      <c r="Q299" s="280">
        <f>IFERROR(VLOOKUP(P299,'Listas Activos'!$B$38:$C$42,2,0),0)</f>
        <v>1</v>
      </c>
      <c r="R299" s="280">
        <f t="shared" si="23"/>
        <v>3</v>
      </c>
      <c r="S299" s="311" t="str">
        <f>IFERROR(VLOOKUP(R299,'Listas Activos'!$B$4:$C$7,2,0),"-")</f>
        <v>Medio</v>
      </c>
      <c r="T299" s="315" t="s">
        <v>906</v>
      </c>
      <c r="U299" s="315" t="s">
        <v>116</v>
      </c>
      <c r="V299" s="315"/>
      <c r="W299" s="315"/>
      <c r="X299" s="315"/>
      <c r="Y299" s="315"/>
      <c r="Z299" s="358" t="s">
        <v>205</v>
      </c>
      <c r="AA299" s="359" t="s">
        <v>99</v>
      </c>
      <c r="AB299" s="358" t="s">
        <v>262</v>
      </c>
      <c r="AC299" s="359" t="s">
        <v>263</v>
      </c>
      <c r="AD299" s="360">
        <v>41654</v>
      </c>
      <c r="AE299" s="359" t="s">
        <v>112</v>
      </c>
      <c r="AF299" s="259"/>
      <c r="AG299" s="254" t="s">
        <v>234</v>
      </c>
      <c r="AH299" s="139"/>
      <c r="AI299" s="94" t="str">
        <f>IF(ISERROR(VLOOKUP(AG299,'Listas Ley Transparencia'!$H$3:$M$17,2,0)),"",VLOOKUP(AG299,'Listas Ley Transparencia'!$H$3:$M$17,2,0))</f>
        <v>Información publica y de conocimiento general</v>
      </c>
      <c r="AJ299" s="95" t="str">
        <f>IF(ISERROR(VLOOKUP(AG299,'Listas Ley Transparencia'!$H$3:$M$17,3,0)),"",VLOOKUP(AG299,'Listas Ley Transparencia'!$H$3:$M$17,3,0))</f>
        <v>Información publica y de conocimiento general</v>
      </c>
      <c r="AK299" s="95" t="str">
        <f>IF(ISERROR(VLOOKUP(AG299,'Listas Ley Transparencia'!$H$3:$M$17,4,0)),"",VLOOKUP(AG299,'Listas Ley Transparencia'!$H$3:$M$17,4,0))</f>
        <v>Publica</v>
      </c>
      <c r="AL299" s="96" t="str">
        <f>IF(ISERROR(VLOOKUP(AG299,'Listas Ley Transparencia'!$H$3:$M$17,6,0)),"",VLOOKUP(AG299,'Listas Ley Transparencia'!$H$3:$M$17,6,0))</f>
        <v>No Aplica</v>
      </c>
      <c r="AM299" s="238" t="s">
        <v>235</v>
      </c>
      <c r="AN299" s="239">
        <v>45968</v>
      </c>
      <c r="AO299" s="201" t="s">
        <v>264</v>
      </c>
      <c r="AP299" s="201" t="s">
        <v>209</v>
      </c>
      <c r="AQ299" s="245" t="s">
        <v>210</v>
      </c>
    </row>
    <row r="300" spans="1:43" ht="40" customHeight="1">
      <c r="A300" s="67">
        <v>293</v>
      </c>
      <c r="B300" s="296" t="s">
        <v>880</v>
      </c>
      <c r="C300" s="296" t="s">
        <v>892</v>
      </c>
      <c r="D300" s="204" t="s">
        <v>915</v>
      </c>
      <c r="E300" s="204" t="s">
        <v>897</v>
      </c>
      <c r="F300" s="347" t="s">
        <v>90</v>
      </c>
      <c r="G300" s="347" t="s">
        <v>889</v>
      </c>
      <c r="H300" s="350" t="s">
        <v>890</v>
      </c>
      <c r="I300" s="350" t="s">
        <v>112</v>
      </c>
      <c r="J300" s="349" t="s">
        <v>93</v>
      </c>
      <c r="K300" s="61" t="s">
        <v>94</v>
      </c>
      <c r="L300" s="280" t="s">
        <v>95</v>
      </c>
      <c r="M300" s="280">
        <f>IFERROR(VLOOKUP(L300,'Listas Activos'!$B$24:$C$28,2,0),0)</f>
        <v>5</v>
      </c>
      <c r="N300" s="280" t="s">
        <v>96</v>
      </c>
      <c r="O300" s="280">
        <f>IFERROR(VLOOKUP(N300,'Listas Activos'!$B$31:$C$35,2,0),0)</f>
        <v>5</v>
      </c>
      <c r="P300" s="280" t="s">
        <v>96</v>
      </c>
      <c r="Q300" s="280">
        <f>IFERROR(VLOOKUP(P300,'Listas Activos'!$B$38:$C$42,2,0),0)</f>
        <v>5</v>
      </c>
      <c r="R300" s="280">
        <f t="shared" si="23"/>
        <v>5</v>
      </c>
      <c r="S300" s="311" t="str">
        <f>IFERROR(VLOOKUP(R300,'Listas Activos'!$B$4:$C$7,2,0),"-")</f>
        <v>Alto</v>
      </c>
      <c r="T300" s="315" t="s">
        <v>906</v>
      </c>
      <c r="U300" s="315" t="s">
        <v>97</v>
      </c>
      <c r="V300" s="315"/>
      <c r="W300" s="315" t="s">
        <v>97</v>
      </c>
      <c r="X300" s="315"/>
      <c r="Y300" s="315"/>
      <c r="Z300" s="358" t="s">
        <v>205</v>
      </c>
      <c r="AA300" s="359" t="s">
        <v>99</v>
      </c>
      <c r="AB300" s="358" t="s">
        <v>262</v>
      </c>
      <c r="AC300" s="359" t="s">
        <v>263</v>
      </c>
      <c r="AD300" s="360">
        <v>41654</v>
      </c>
      <c r="AE300" s="359" t="s">
        <v>112</v>
      </c>
      <c r="AF300" s="259"/>
      <c r="AG300" s="361" t="s">
        <v>104</v>
      </c>
      <c r="AH300" s="362" t="s">
        <v>506</v>
      </c>
      <c r="AI300" s="94" t="str">
        <f>IF(ISERROR(VLOOKUP(AG300,'Listas Ley Transparencia'!$H$3:$M$17,2,0)),"",VLOOKUP(AG300,'Listas Ley Transparencia'!$H$3:$M$17,2,0))</f>
        <v>Información exceptuada por daño de derechos a personas naturales o jurídicas. Articulo 18 Ley 1712 de 2014</v>
      </c>
      <c r="AJ300" s="95" t="str">
        <f>IF(ISERROR(VLOOKUP(AG300,'Listas Ley Transparencia'!$H$3:$M$17,3,0)),"",VLOOKUP(AG300,'Listas Ley Transparencia'!$H$3:$M$17,3,0))</f>
        <v>El derecho de toda persona a la intimidad, bajo las limitaciones propias que impone la condición de servidor publico, en concordancia con lo estipulado</v>
      </c>
      <c r="AK300" s="95" t="str">
        <f>IF(ISERROR(VLOOKUP(AG300,'Listas Ley Transparencia'!$H$3:$M$17,4,0)),"",VLOOKUP(AG300,'Listas Ley Transparencia'!$H$3:$M$17,4,0))</f>
        <v>Publica Clasificada</v>
      </c>
      <c r="AL300" s="96" t="str">
        <f>IF(ISERROR(VLOOKUP(AG300,'Listas Ley Transparencia'!$H$3:$M$17,6,0)),"",VLOOKUP(AG300,'Listas Ley Transparencia'!$H$3:$M$17,6,0))</f>
        <v>Ilimitada</v>
      </c>
      <c r="AM300" s="238" t="s">
        <v>106</v>
      </c>
      <c r="AN300" s="239">
        <v>45968</v>
      </c>
      <c r="AO300" s="201" t="s">
        <v>264</v>
      </c>
      <c r="AP300" s="201" t="s">
        <v>209</v>
      </c>
      <c r="AQ300" s="245" t="s">
        <v>895</v>
      </c>
    </row>
    <row r="301" spans="1:43" ht="40" customHeight="1">
      <c r="A301" s="67">
        <v>294</v>
      </c>
      <c r="B301" s="296" t="s">
        <v>880</v>
      </c>
      <c r="C301" s="296" t="s">
        <v>892</v>
      </c>
      <c r="D301" s="204" t="s">
        <v>916</v>
      </c>
      <c r="E301" s="204" t="s">
        <v>894</v>
      </c>
      <c r="F301" s="347" t="s">
        <v>90</v>
      </c>
      <c r="G301" s="347" t="s">
        <v>889</v>
      </c>
      <c r="H301" s="350" t="s">
        <v>890</v>
      </c>
      <c r="I301" s="350" t="s">
        <v>112</v>
      </c>
      <c r="J301" s="349" t="s">
        <v>93</v>
      </c>
      <c r="K301" s="61" t="s">
        <v>94</v>
      </c>
      <c r="L301" s="280" t="s">
        <v>95</v>
      </c>
      <c r="M301" s="280">
        <f>IFERROR(VLOOKUP(L301,'Listas Activos'!$B$24:$C$28,2,0),0)</f>
        <v>5</v>
      </c>
      <c r="N301" s="280" t="s">
        <v>96</v>
      </c>
      <c r="O301" s="280">
        <f>IFERROR(VLOOKUP(N301,'Listas Activos'!$B$31:$C$35,2,0),0)</f>
        <v>5</v>
      </c>
      <c r="P301" s="280" t="s">
        <v>96</v>
      </c>
      <c r="Q301" s="280">
        <f>IFERROR(VLOOKUP(P301,'Listas Activos'!$B$38:$C$42,2,0),0)</f>
        <v>5</v>
      </c>
      <c r="R301" s="280">
        <f t="shared" si="23"/>
        <v>5</v>
      </c>
      <c r="S301" s="311" t="str">
        <f>IFERROR(VLOOKUP(R301,'Listas Activos'!$B$4:$C$7,2,0),"-")</f>
        <v>Alto</v>
      </c>
      <c r="T301" s="315" t="s">
        <v>906</v>
      </c>
      <c r="U301" s="315" t="s">
        <v>97</v>
      </c>
      <c r="V301" s="315"/>
      <c r="W301" s="315" t="s">
        <v>97</v>
      </c>
      <c r="X301" s="315"/>
      <c r="Y301" s="315"/>
      <c r="Z301" s="358" t="s">
        <v>205</v>
      </c>
      <c r="AA301" s="359" t="s">
        <v>99</v>
      </c>
      <c r="AB301" s="358" t="s">
        <v>262</v>
      </c>
      <c r="AC301" s="359" t="s">
        <v>263</v>
      </c>
      <c r="AD301" s="360">
        <v>41654</v>
      </c>
      <c r="AE301" s="359" t="s">
        <v>112</v>
      </c>
      <c r="AF301" s="259"/>
      <c r="AG301" s="361" t="s">
        <v>104</v>
      </c>
      <c r="AH301" s="362" t="s">
        <v>506</v>
      </c>
      <c r="AI301" s="94" t="str">
        <f>IF(ISERROR(VLOOKUP(AG301,'Listas Ley Transparencia'!$H$3:$M$17,2,0)),"",VLOOKUP(AG301,'Listas Ley Transparencia'!$H$3:$M$17,2,0))</f>
        <v>Información exceptuada por daño de derechos a personas naturales o jurídicas. Articulo 18 Ley 1712 de 2014</v>
      </c>
      <c r="AJ301" s="95" t="str">
        <f>IF(ISERROR(VLOOKUP(AG301,'Listas Ley Transparencia'!$H$3:$M$17,3,0)),"",VLOOKUP(AG301,'Listas Ley Transparencia'!$H$3:$M$17,3,0))</f>
        <v>El derecho de toda persona a la intimidad, bajo las limitaciones propias que impone la condición de servidor publico, en concordancia con lo estipulado</v>
      </c>
      <c r="AK301" s="95" t="str">
        <f>IF(ISERROR(VLOOKUP(AG301,'Listas Ley Transparencia'!$H$3:$M$17,4,0)),"",VLOOKUP(AG301,'Listas Ley Transparencia'!$H$3:$M$17,4,0))</f>
        <v>Publica Clasificada</v>
      </c>
      <c r="AL301" s="96" t="str">
        <f>IF(ISERROR(VLOOKUP(AG301,'Listas Ley Transparencia'!$H$3:$M$17,6,0)),"",VLOOKUP(AG301,'Listas Ley Transparencia'!$H$3:$M$17,6,0))</f>
        <v>Ilimitada</v>
      </c>
      <c r="AM301" s="238" t="s">
        <v>106</v>
      </c>
      <c r="AN301" s="239">
        <v>45968</v>
      </c>
      <c r="AO301" s="201" t="s">
        <v>264</v>
      </c>
      <c r="AP301" s="201" t="s">
        <v>209</v>
      </c>
      <c r="AQ301" s="245" t="s">
        <v>895</v>
      </c>
    </row>
    <row r="302" spans="1:43" ht="40" customHeight="1">
      <c r="A302" s="67">
        <v>295</v>
      </c>
      <c r="B302" s="296" t="s">
        <v>880</v>
      </c>
      <c r="C302" s="296" t="s">
        <v>892</v>
      </c>
      <c r="D302" s="204" t="s">
        <v>917</v>
      </c>
      <c r="E302" s="204" t="s">
        <v>904</v>
      </c>
      <c r="F302" s="296" t="s">
        <v>90</v>
      </c>
      <c r="G302" s="295" t="s">
        <v>918</v>
      </c>
      <c r="H302" s="350" t="s">
        <v>890</v>
      </c>
      <c r="I302" s="350" t="s">
        <v>112</v>
      </c>
      <c r="J302" s="287" t="s">
        <v>113</v>
      </c>
      <c r="K302" s="61" t="s">
        <v>94</v>
      </c>
      <c r="L302" s="280" t="s">
        <v>143</v>
      </c>
      <c r="M302" s="280">
        <f>IFERROR(VLOOKUP(L302,'Listas Activos'!$B$24:$C$28,2,0),0)</f>
        <v>1</v>
      </c>
      <c r="N302" s="280" t="s">
        <v>126</v>
      </c>
      <c r="O302" s="280">
        <f>IFERROR(VLOOKUP(N302,'Listas Activos'!$B$31:$C$35,2,0),0)</f>
        <v>1</v>
      </c>
      <c r="P302" s="280" t="s">
        <v>115</v>
      </c>
      <c r="Q302" s="280">
        <f>IFERROR(VLOOKUP(P302,'Listas Activos'!$B$38:$C$42,2,0),0)</f>
        <v>3</v>
      </c>
      <c r="R302" s="280">
        <f t="shared" si="23"/>
        <v>3</v>
      </c>
      <c r="S302" s="311" t="str">
        <f>IFERROR(VLOOKUP(R302,'Listas Activos'!$B$4:$C$7,2,0),"-")</f>
        <v>Medio</v>
      </c>
      <c r="T302" s="315" t="s">
        <v>906</v>
      </c>
      <c r="U302" s="316" t="s">
        <v>116</v>
      </c>
      <c r="V302" s="286"/>
      <c r="W302" s="286"/>
      <c r="X302" s="286"/>
      <c r="Y302" s="286"/>
      <c r="Z302" s="359" t="s">
        <v>205</v>
      </c>
      <c r="AA302" s="359" t="s">
        <v>99</v>
      </c>
      <c r="AB302" s="359" t="s">
        <v>262</v>
      </c>
      <c r="AC302" s="359" t="s">
        <v>263</v>
      </c>
      <c r="AD302" s="363"/>
      <c r="AE302" s="359" t="s">
        <v>112</v>
      </c>
      <c r="AF302" s="259"/>
      <c r="AG302" s="361" t="s">
        <v>234</v>
      </c>
      <c r="AH302" s="362" t="s">
        <v>506</v>
      </c>
      <c r="AI302" s="94" t="str">
        <f>IF(ISERROR(VLOOKUP(AG302,'Listas Ley Transparencia'!$H$3:$M$17,2,0)),"",VLOOKUP(AG302,'Listas Ley Transparencia'!$H$3:$M$17,2,0))</f>
        <v>Información publica y de conocimiento general</v>
      </c>
      <c r="AJ302" s="95" t="str">
        <f>IF(ISERROR(VLOOKUP(AG302,'Listas Ley Transparencia'!$H$3:$M$17,3,0)),"",VLOOKUP(AG302,'Listas Ley Transparencia'!$H$3:$M$17,3,0))</f>
        <v>Información publica y de conocimiento general</v>
      </c>
      <c r="AK302" s="95" t="str">
        <f>IF(ISERROR(VLOOKUP(AG302,'Listas Ley Transparencia'!$H$3:$M$17,4,0)),"",VLOOKUP(AG302,'Listas Ley Transparencia'!$H$3:$M$17,4,0))</f>
        <v>Publica</v>
      </c>
      <c r="AL302" s="96" t="str">
        <f>IF(ISERROR(VLOOKUP(AG302,'Listas Ley Transparencia'!$H$3:$M$17,6,0)),"",VLOOKUP(AG302,'Listas Ley Transparencia'!$H$3:$M$17,6,0))</f>
        <v>No Aplica</v>
      </c>
      <c r="AM302" s="238" t="s">
        <v>235</v>
      </c>
      <c r="AN302" s="239">
        <v>45968</v>
      </c>
      <c r="AO302" s="201" t="s">
        <v>264</v>
      </c>
      <c r="AP302" s="201" t="s">
        <v>267</v>
      </c>
      <c r="AQ302" s="245" t="s">
        <v>715</v>
      </c>
    </row>
    <row r="303" spans="1:43" ht="40" customHeight="1">
      <c r="A303" s="67">
        <v>296</v>
      </c>
      <c r="B303" s="296" t="s">
        <v>880</v>
      </c>
      <c r="C303" s="296" t="s">
        <v>919</v>
      </c>
      <c r="D303" s="204" t="s">
        <v>920</v>
      </c>
      <c r="E303" s="204" t="s">
        <v>904</v>
      </c>
      <c r="F303" s="296" t="s">
        <v>90</v>
      </c>
      <c r="G303" s="295" t="s">
        <v>884</v>
      </c>
      <c r="H303" s="313" t="s">
        <v>454</v>
      </c>
      <c r="I303" s="313" t="s">
        <v>461</v>
      </c>
      <c r="J303" s="287" t="s">
        <v>113</v>
      </c>
      <c r="K303" s="61" t="s">
        <v>94</v>
      </c>
      <c r="L303" s="280" t="s">
        <v>143</v>
      </c>
      <c r="M303" s="280">
        <f>IFERROR(VLOOKUP(L303,'Listas Activos'!$B$24:$C$28,2,0),0)</f>
        <v>1</v>
      </c>
      <c r="N303" s="280" t="s">
        <v>126</v>
      </c>
      <c r="O303" s="280">
        <f>IFERROR(VLOOKUP(N303,'Listas Activos'!$B$31:$C$35,2,0),0)</f>
        <v>1</v>
      </c>
      <c r="P303" s="280" t="s">
        <v>115</v>
      </c>
      <c r="Q303" s="280">
        <f>IFERROR(VLOOKUP(P303,'Listas Activos'!$B$38:$C$42,2,0),0)</f>
        <v>3</v>
      </c>
      <c r="R303" s="280">
        <f t="shared" si="23"/>
        <v>3</v>
      </c>
      <c r="S303" s="311" t="str">
        <f>IFERROR(VLOOKUP(R303,'Listas Activos'!$B$4:$C$7,2,0),"-")</f>
        <v>Medio</v>
      </c>
      <c r="T303" s="315" t="s">
        <v>906</v>
      </c>
      <c r="U303" s="316" t="s">
        <v>116</v>
      </c>
      <c r="V303" s="286"/>
      <c r="W303" s="286"/>
      <c r="X303" s="286"/>
      <c r="Y303" s="286"/>
      <c r="Z303" s="359" t="s">
        <v>205</v>
      </c>
      <c r="AA303" s="359" t="s">
        <v>99</v>
      </c>
      <c r="AB303" s="359" t="s">
        <v>262</v>
      </c>
      <c r="AC303" s="359" t="s">
        <v>263</v>
      </c>
      <c r="AD303" s="363">
        <v>43509</v>
      </c>
      <c r="AE303" s="364" t="s">
        <v>454</v>
      </c>
      <c r="AF303" s="259"/>
      <c r="AG303" s="361" t="s">
        <v>234</v>
      </c>
      <c r="AH303" s="362" t="s">
        <v>506</v>
      </c>
      <c r="AI303" s="94" t="str">
        <f>IF(ISERROR(VLOOKUP(AG303,'Listas Ley Transparencia'!$H$3:$M$17,2,0)),"",VLOOKUP(AG303,'Listas Ley Transparencia'!$H$3:$M$17,2,0))</f>
        <v>Información publica y de conocimiento general</v>
      </c>
      <c r="AJ303" s="95" t="str">
        <f>IF(ISERROR(VLOOKUP(AG303,'Listas Ley Transparencia'!$H$3:$M$17,3,0)),"",VLOOKUP(AG303,'Listas Ley Transparencia'!$H$3:$M$17,3,0))</f>
        <v>Información publica y de conocimiento general</v>
      </c>
      <c r="AK303" s="95" t="str">
        <f>IF(ISERROR(VLOOKUP(AG303,'Listas Ley Transparencia'!$H$3:$M$17,4,0)),"",VLOOKUP(AG303,'Listas Ley Transparencia'!$H$3:$M$17,4,0))</f>
        <v>Publica</v>
      </c>
      <c r="AL303" s="96" t="str">
        <f>IF(ISERROR(VLOOKUP(AG303,'Listas Ley Transparencia'!$H$3:$M$17,6,0)),"",VLOOKUP(AG303,'Listas Ley Transparencia'!$H$3:$M$17,6,0))</f>
        <v>No Aplica</v>
      </c>
      <c r="AM303" s="238" t="s">
        <v>235</v>
      </c>
      <c r="AN303" s="239">
        <v>45968</v>
      </c>
      <c r="AO303" s="201" t="s">
        <v>264</v>
      </c>
      <c r="AP303" s="201" t="s">
        <v>267</v>
      </c>
      <c r="AQ303" s="245" t="s">
        <v>715</v>
      </c>
    </row>
    <row r="304" spans="1:43" ht="40" customHeight="1">
      <c r="A304" s="67">
        <v>297</v>
      </c>
      <c r="B304" s="296" t="s">
        <v>880</v>
      </c>
      <c r="C304" s="296" t="s">
        <v>919</v>
      </c>
      <c r="D304" s="204" t="s">
        <v>921</v>
      </c>
      <c r="E304" s="204" t="s">
        <v>922</v>
      </c>
      <c r="F304" s="296" t="s">
        <v>90</v>
      </c>
      <c r="G304" s="295" t="s">
        <v>884</v>
      </c>
      <c r="H304" s="313" t="s">
        <v>454</v>
      </c>
      <c r="I304" s="313" t="s">
        <v>461</v>
      </c>
      <c r="J304" s="287" t="s">
        <v>113</v>
      </c>
      <c r="K304" s="61" t="s">
        <v>94</v>
      </c>
      <c r="L304" s="280" t="s">
        <v>95</v>
      </c>
      <c r="M304" s="280">
        <f>IFERROR(VLOOKUP(L304,'Listas Activos'!$B$24:$C$28,2,0),0)</f>
        <v>5</v>
      </c>
      <c r="N304" s="280" t="s">
        <v>115</v>
      </c>
      <c r="O304" s="280">
        <f>IFERROR(VLOOKUP(N304,'Listas Activos'!$B$31:$C$35,2,0),0)</f>
        <v>3</v>
      </c>
      <c r="P304" s="280" t="s">
        <v>115</v>
      </c>
      <c r="Q304" s="280">
        <f>IFERROR(VLOOKUP(P304,'Listas Activos'!$B$38:$C$42,2,0),0)</f>
        <v>3</v>
      </c>
      <c r="R304" s="280">
        <f t="shared" si="23"/>
        <v>5</v>
      </c>
      <c r="S304" s="311" t="str">
        <f>IFERROR(VLOOKUP(R304,'Listas Activos'!$B$4:$C$7,2,0),"-")</f>
        <v>Alto</v>
      </c>
      <c r="T304" s="286" t="s">
        <v>906</v>
      </c>
      <c r="U304" s="286" t="s">
        <v>97</v>
      </c>
      <c r="V304" s="286"/>
      <c r="W304" s="286" t="s">
        <v>97</v>
      </c>
      <c r="X304" s="286"/>
      <c r="Y304" s="286"/>
      <c r="Z304" s="359" t="s">
        <v>205</v>
      </c>
      <c r="AA304" s="359" t="s">
        <v>99</v>
      </c>
      <c r="AB304" s="359" t="s">
        <v>262</v>
      </c>
      <c r="AC304" s="359" t="s">
        <v>263</v>
      </c>
      <c r="AD304" s="363">
        <v>41877</v>
      </c>
      <c r="AE304" s="364" t="s">
        <v>454</v>
      </c>
      <c r="AF304" s="259"/>
      <c r="AG304" s="361" t="s">
        <v>283</v>
      </c>
      <c r="AH304" s="362" t="s">
        <v>506</v>
      </c>
      <c r="AI304" s="94" t="str">
        <f>IF(ISERROR(VLOOKUP(AG304,'Listas Ley Transparencia'!$H$3:$M$17,2,0)),"",VLOOKUP(AG304,'Listas Ley Transparencia'!$H$3:$M$17,2,0))</f>
        <v>Información exceptuada por daño de derechos a personas naturales o jurídicas. Articulo 18 Ley 1712 de 2014</v>
      </c>
      <c r="AJ304" s="95" t="str">
        <f>IF(ISERROR(VLOOKUP(AG304,'Listas Ley Transparencia'!$H$3:$M$17,3,0)),"",VLOOKUP(AG304,'Listas Ley Transparencia'!$H$3:$M$17,3,0))</f>
        <v>Los secretos comerciales, industriales y profesionales, así como los estipulados en el parágrafo del articulo 77 de la Ley 1474 de 2011</v>
      </c>
      <c r="AK304" s="95" t="str">
        <f>IF(ISERROR(VLOOKUP(AG304,'Listas Ley Transparencia'!$H$3:$M$17,4,0)),"",VLOOKUP(AG304,'Listas Ley Transparencia'!$H$3:$M$17,4,0))</f>
        <v>Publica Clasificada</v>
      </c>
      <c r="AL304" s="96" t="str">
        <f>IF(ISERROR(VLOOKUP(AG304,'Listas Ley Transparencia'!$H$3:$M$17,6,0)),"",VLOOKUP(AG304,'Listas Ley Transparencia'!$H$3:$M$17,6,0))</f>
        <v>Ilimitada</v>
      </c>
      <c r="AM304" s="238" t="s">
        <v>106</v>
      </c>
      <c r="AN304" s="239">
        <v>45968</v>
      </c>
      <c r="AO304" s="201" t="s">
        <v>264</v>
      </c>
      <c r="AP304" s="201" t="s">
        <v>267</v>
      </c>
      <c r="AQ304" s="245" t="s">
        <v>715</v>
      </c>
    </row>
    <row r="305" spans="1:43" ht="40" customHeight="1">
      <c r="A305" s="67">
        <v>298</v>
      </c>
      <c r="B305" s="296" t="s">
        <v>880</v>
      </c>
      <c r="C305" s="296" t="s">
        <v>923</v>
      </c>
      <c r="D305" s="204" t="s">
        <v>924</v>
      </c>
      <c r="E305" s="204" t="s">
        <v>925</v>
      </c>
      <c r="F305" s="296" t="s">
        <v>90</v>
      </c>
      <c r="G305" s="295" t="s">
        <v>918</v>
      </c>
      <c r="H305" s="348" t="s">
        <v>112</v>
      </c>
      <c r="I305" s="313" t="s">
        <v>306</v>
      </c>
      <c r="J305" s="287" t="s">
        <v>113</v>
      </c>
      <c r="K305" s="61" t="s">
        <v>94</v>
      </c>
      <c r="L305" s="280" t="s">
        <v>95</v>
      </c>
      <c r="M305" s="280">
        <f>IFERROR(VLOOKUP(L305,'Listas Activos'!$B$24:$C$28,2,0),0)</f>
        <v>5</v>
      </c>
      <c r="N305" s="280" t="s">
        <v>96</v>
      </c>
      <c r="O305" s="280">
        <f>IFERROR(VLOOKUP(N305,'Listas Activos'!$B$31:$C$35,2,0),0)</f>
        <v>5</v>
      </c>
      <c r="P305" s="280" t="s">
        <v>115</v>
      </c>
      <c r="Q305" s="280">
        <f>IFERROR(VLOOKUP(P305,'Listas Activos'!$B$38:$C$42,2,0),0)</f>
        <v>3</v>
      </c>
      <c r="R305" s="280">
        <f t="shared" si="23"/>
        <v>5</v>
      </c>
      <c r="S305" s="311" t="str">
        <f>IFERROR(VLOOKUP(R305,'Listas Activos'!$B$4:$C$7,2,0),"-")</f>
        <v>Alto</v>
      </c>
      <c r="T305" s="286"/>
      <c r="U305" s="286" t="s">
        <v>97</v>
      </c>
      <c r="V305" s="286"/>
      <c r="W305" s="286" t="s">
        <v>97</v>
      </c>
      <c r="X305" s="286"/>
      <c r="Y305" s="286"/>
      <c r="Z305" s="286" t="s">
        <v>205</v>
      </c>
      <c r="AA305" s="286" t="s">
        <v>99</v>
      </c>
      <c r="AB305" s="286" t="s">
        <v>262</v>
      </c>
      <c r="AC305" s="286" t="s">
        <v>263</v>
      </c>
      <c r="AD305" s="314"/>
      <c r="AE305" s="348" t="s">
        <v>112</v>
      </c>
      <c r="AF305" s="259"/>
      <c r="AG305" s="137" t="s">
        <v>283</v>
      </c>
      <c r="AH305" s="139"/>
      <c r="AI305" s="94" t="str">
        <f>IF(ISERROR(VLOOKUP(AG305,'Listas Ley Transparencia'!$H$3:$M$17,2,0)),"",VLOOKUP(AG305,'Listas Ley Transparencia'!$H$3:$M$17,2,0))</f>
        <v>Información exceptuada por daño de derechos a personas naturales o jurídicas. Articulo 18 Ley 1712 de 2014</v>
      </c>
      <c r="AJ305" s="95" t="str">
        <f>IF(ISERROR(VLOOKUP(AG305,'Listas Ley Transparencia'!$H$3:$M$17,3,0)),"",VLOOKUP(AG305,'Listas Ley Transparencia'!$H$3:$M$17,3,0))</f>
        <v>Los secretos comerciales, industriales y profesionales, así como los estipulados en el parágrafo del articulo 77 de la Ley 1474 de 2011</v>
      </c>
      <c r="AK305" s="95" t="str">
        <f>IF(ISERROR(VLOOKUP(AG305,'Listas Ley Transparencia'!$H$3:$M$17,4,0)),"",VLOOKUP(AG305,'Listas Ley Transparencia'!$H$3:$M$17,4,0))</f>
        <v>Publica Clasificada</v>
      </c>
      <c r="AL305" s="96" t="str">
        <f>IF(ISERROR(VLOOKUP(AG305,'Listas Ley Transparencia'!$H$3:$M$17,6,0)),"",VLOOKUP(AG305,'Listas Ley Transparencia'!$H$3:$M$17,6,0))</f>
        <v>Ilimitada</v>
      </c>
      <c r="AM305" s="238" t="s">
        <v>106</v>
      </c>
      <c r="AN305" s="239">
        <v>45968</v>
      </c>
      <c r="AO305" s="201" t="s">
        <v>264</v>
      </c>
      <c r="AP305" s="201" t="s">
        <v>267</v>
      </c>
      <c r="AQ305" s="245" t="s">
        <v>715</v>
      </c>
    </row>
    <row r="306" spans="1:43" ht="40" customHeight="1">
      <c r="A306" s="67">
        <v>299</v>
      </c>
      <c r="B306" s="296" t="s">
        <v>880</v>
      </c>
      <c r="C306" s="296" t="s">
        <v>457</v>
      </c>
      <c r="D306" s="204" t="s">
        <v>910</v>
      </c>
      <c r="E306" s="204" t="s">
        <v>904</v>
      </c>
      <c r="F306" s="347" t="s">
        <v>90</v>
      </c>
      <c r="G306" s="347" t="s">
        <v>905</v>
      </c>
      <c r="H306" s="348" t="s">
        <v>112</v>
      </c>
      <c r="I306" s="348" t="s">
        <v>112</v>
      </c>
      <c r="J306" s="349" t="s">
        <v>113</v>
      </c>
      <c r="K306" s="61" t="s">
        <v>94</v>
      </c>
      <c r="L306" s="280" t="s">
        <v>143</v>
      </c>
      <c r="M306" s="280">
        <f>IFERROR(VLOOKUP(L306,'Listas Activos'!$B$24:$C$28,2,0),0)</f>
        <v>1</v>
      </c>
      <c r="N306" s="280" t="s">
        <v>126</v>
      </c>
      <c r="O306" s="280">
        <f>IFERROR(VLOOKUP(N306,'Listas Activos'!$B$31:$C$35,2,0),0)</f>
        <v>1</v>
      </c>
      <c r="P306" s="280" t="s">
        <v>126</v>
      </c>
      <c r="Q306" s="280">
        <f>IFERROR(VLOOKUP(P306,'Listas Activos'!$B$38:$C$42,2,0),0)</f>
        <v>1</v>
      </c>
      <c r="R306" s="280">
        <f t="shared" si="23"/>
        <v>1</v>
      </c>
      <c r="S306" s="311" t="str">
        <f>IFERROR(VLOOKUP(R306,'Listas Activos'!$B$4:$C$7,2,0),"-")</f>
        <v>Bajo</v>
      </c>
      <c r="T306" s="315" t="s">
        <v>906</v>
      </c>
      <c r="U306" s="316" t="s">
        <v>116</v>
      </c>
      <c r="V306" s="304"/>
      <c r="W306" s="304"/>
      <c r="X306" s="304"/>
      <c r="Y306" s="286"/>
      <c r="Z306" s="359" t="s">
        <v>205</v>
      </c>
      <c r="AA306" s="359" t="s">
        <v>99</v>
      </c>
      <c r="AB306" s="359" t="s">
        <v>262</v>
      </c>
      <c r="AC306" s="359" t="s">
        <v>263</v>
      </c>
      <c r="AD306" s="357">
        <v>42013</v>
      </c>
      <c r="AE306" s="359" t="s">
        <v>926</v>
      </c>
      <c r="AF306" s="354"/>
      <c r="AG306" s="361" t="s">
        <v>234</v>
      </c>
      <c r="AH306" s="362" t="s">
        <v>506</v>
      </c>
      <c r="AI306" s="94" t="str">
        <f>IF(ISERROR(VLOOKUP(AG306,'Listas Ley Transparencia'!$H$3:$M$17,2,0)),"",VLOOKUP(AG306,'Listas Ley Transparencia'!$H$3:$M$17,2,0))</f>
        <v>Información publica y de conocimiento general</v>
      </c>
      <c r="AJ306" s="95" t="str">
        <f>IF(ISERROR(VLOOKUP(AG306,'Listas Ley Transparencia'!$H$3:$M$17,3,0)),"",VLOOKUP(AG306,'Listas Ley Transparencia'!$H$3:$M$17,3,0))</f>
        <v>Información publica y de conocimiento general</v>
      </c>
      <c r="AK306" s="95" t="str">
        <f>IF(ISERROR(VLOOKUP(AG306,'Listas Ley Transparencia'!$H$3:$M$17,4,0)),"",VLOOKUP(AG306,'Listas Ley Transparencia'!$H$3:$M$17,4,0))</f>
        <v>Publica</v>
      </c>
      <c r="AL306" s="96" t="str">
        <f>IF(ISERROR(VLOOKUP(AG306,'Listas Ley Transparencia'!$H$3:$M$17,6,0)),"",VLOOKUP(AG306,'Listas Ley Transparencia'!$H$3:$M$17,6,0))</f>
        <v>No Aplica</v>
      </c>
      <c r="AM306" s="238" t="s">
        <v>235</v>
      </c>
      <c r="AN306" s="239">
        <v>45968</v>
      </c>
      <c r="AO306" s="201" t="s">
        <v>264</v>
      </c>
      <c r="AP306" s="201" t="s">
        <v>267</v>
      </c>
      <c r="AQ306" s="245" t="s">
        <v>715</v>
      </c>
    </row>
    <row r="307" spans="1:43" ht="40" customHeight="1">
      <c r="A307" s="67">
        <v>300</v>
      </c>
      <c r="B307" s="296" t="s">
        <v>880</v>
      </c>
      <c r="C307" s="296" t="s">
        <v>881</v>
      </c>
      <c r="D307" s="204" t="s">
        <v>927</v>
      </c>
      <c r="E307" s="204" t="s">
        <v>928</v>
      </c>
      <c r="F307" s="296" t="s">
        <v>90</v>
      </c>
      <c r="G307" s="347" t="s">
        <v>905</v>
      </c>
      <c r="H307" s="348" t="s">
        <v>112</v>
      </c>
      <c r="I307" s="313" t="s">
        <v>885</v>
      </c>
      <c r="J307" s="287" t="s">
        <v>113</v>
      </c>
      <c r="K307" s="61" t="s">
        <v>94</v>
      </c>
      <c r="L307" s="280" t="s">
        <v>143</v>
      </c>
      <c r="M307" s="280">
        <f>IFERROR(VLOOKUP(L307,'Listas Activos'!$B$24:$C$28,2,0),0)</f>
        <v>1</v>
      </c>
      <c r="N307" s="280" t="s">
        <v>115</v>
      </c>
      <c r="O307" s="280">
        <f>IFERROR(VLOOKUP(N307,'[2]Listas Activos'!$B$31:$C$35,2,0),0)</f>
        <v>3</v>
      </c>
      <c r="P307" s="280" t="s">
        <v>115</v>
      </c>
      <c r="Q307" s="280">
        <f>IFERROR(VLOOKUP(P307,'Listas Activos'!$B$38:$C$42,2,0),0)</f>
        <v>3</v>
      </c>
      <c r="R307" s="280">
        <f t="shared" si="23"/>
        <v>3</v>
      </c>
      <c r="S307" s="311" t="str">
        <f>IFERROR(VLOOKUP(R307,'Listas Activos'!$B$4:$C$7,2,0),"-")</f>
        <v>Medio</v>
      </c>
      <c r="T307" s="286" t="s">
        <v>906</v>
      </c>
      <c r="U307" s="286" t="s">
        <v>116</v>
      </c>
      <c r="V307" s="286"/>
      <c r="W307" s="286"/>
      <c r="X307" s="286"/>
      <c r="Y307" s="286"/>
      <c r="Z307" s="286" t="s">
        <v>205</v>
      </c>
      <c r="AA307" s="286" t="s">
        <v>99</v>
      </c>
      <c r="AB307" s="286" t="s">
        <v>262</v>
      </c>
      <c r="AC307" s="286" t="s">
        <v>263</v>
      </c>
      <c r="AD307" s="314"/>
      <c r="AE307" s="286" t="s">
        <v>885</v>
      </c>
      <c r="AF307" s="259"/>
      <c r="AG307" s="137" t="s">
        <v>234</v>
      </c>
      <c r="AH307" s="139"/>
      <c r="AI307" s="94" t="str">
        <f>IF(ISERROR(VLOOKUP(AG307,'Listas Ley Transparencia'!$H$3:$M$17,2,0)),"",VLOOKUP(AG307,'Listas Ley Transparencia'!$H$3:$M$17,2,0))</f>
        <v>Información publica y de conocimiento general</v>
      </c>
      <c r="AJ307" s="95" t="str">
        <f>IF(ISERROR(VLOOKUP(AG307,'Listas Ley Transparencia'!$H$3:$M$17,3,0)),"",VLOOKUP(AG307,'Listas Ley Transparencia'!$H$3:$M$17,3,0))</f>
        <v>Información publica y de conocimiento general</v>
      </c>
      <c r="AK307" s="95" t="str">
        <f>IF(ISERROR(VLOOKUP(AG307,'Listas Ley Transparencia'!$H$3:$M$17,4,0)),"",VLOOKUP(AG307,'Listas Ley Transparencia'!$H$3:$M$17,4,0))</f>
        <v>Publica</v>
      </c>
      <c r="AL307" s="96" t="str">
        <f>IF(ISERROR(VLOOKUP(AG307,'Listas Ley Transparencia'!$H$3:$M$17,6,0)),"",VLOOKUP(AG307,'Listas Ley Transparencia'!$H$3:$M$17,6,0))</f>
        <v>No Aplica</v>
      </c>
      <c r="AM307" s="238" t="s">
        <v>235</v>
      </c>
      <c r="AN307" s="239">
        <v>45968</v>
      </c>
      <c r="AO307" s="201" t="s">
        <v>276</v>
      </c>
      <c r="AP307" s="201" t="s">
        <v>267</v>
      </c>
      <c r="AQ307" s="245" t="s">
        <v>715</v>
      </c>
    </row>
    <row r="308" spans="1:43" ht="40" customHeight="1">
      <c r="A308" s="67">
        <v>301</v>
      </c>
      <c r="B308" s="296" t="s">
        <v>880</v>
      </c>
      <c r="C308" s="296" t="s">
        <v>457</v>
      </c>
      <c r="D308" s="204" t="s">
        <v>929</v>
      </c>
      <c r="E308" s="204" t="s">
        <v>930</v>
      </c>
      <c r="F308" s="296" t="s">
        <v>90</v>
      </c>
      <c r="G308" s="347" t="s">
        <v>931</v>
      </c>
      <c r="H308" s="348" t="s">
        <v>112</v>
      </c>
      <c r="I308" s="348" t="s">
        <v>112</v>
      </c>
      <c r="J308" s="287" t="s">
        <v>113</v>
      </c>
      <c r="K308" s="61" t="s">
        <v>94</v>
      </c>
      <c r="L308" s="280" t="s">
        <v>125</v>
      </c>
      <c r="M308" s="280">
        <f>IFERROR(VLOOKUP(L308,'Listas Activos'!$B$24:$C$28,2,0),0)</f>
        <v>3</v>
      </c>
      <c r="N308" s="280" t="s">
        <v>115</v>
      </c>
      <c r="O308" s="280">
        <f>IFERROR(VLOOKUP(N308,'[2]Listas Activos'!$B$31:$C$35,2,0),0)</f>
        <v>3</v>
      </c>
      <c r="P308" s="280" t="s">
        <v>115</v>
      </c>
      <c r="Q308" s="280">
        <f>IFERROR(VLOOKUP(P308,'Listas Activos'!$B$38:$C$42,2,0),0)</f>
        <v>3</v>
      </c>
      <c r="R308" s="280">
        <f t="shared" si="23"/>
        <v>3</v>
      </c>
      <c r="S308" s="311" t="str">
        <f>IFERROR(VLOOKUP(R308,'Listas Activos'!$B$4:$C$7,2,0),"-")</f>
        <v>Medio</v>
      </c>
      <c r="T308" s="286"/>
      <c r="U308" s="286" t="s">
        <v>116</v>
      </c>
      <c r="V308" s="286"/>
      <c r="W308" s="286"/>
      <c r="X308" s="286"/>
      <c r="Y308" s="286"/>
      <c r="Z308" s="286" t="s">
        <v>205</v>
      </c>
      <c r="AA308" s="286" t="s">
        <v>99</v>
      </c>
      <c r="AB308" s="286" t="s">
        <v>262</v>
      </c>
      <c r="AC308" s="286" t="s">
        <v>263</v>
      </c>
      <c r="AD308" s="314"/>
      <c r="AE308" s="364" t="s">
        <v>112</v>
      </c>
      <c r="AF308" s="259"/>
      <c r="AG308" s="137" t="s">
        <v>234</v>
      </c>
      <c r="AH308" s="139"/>
      <c r="AI308" s="94"/>
      <c r="AJ308" s="95"/>
      <c r="AK308" s="95"/>
      <c r="AL308" s="96"/>
      <c r="AM308" s="238" t="s">
        <v>235</v>
      </c>
      <c r="AN308" s="239">
        <v>45968</v>
      </c>
      <c r="AO308" s="201" t="s">
        <v>264</v>
      </c>
      <c r="AP308" s="201" t="s">
        <v>267</v>
      </c>
      <c r="AQ308" s="245" t="s">
        <v>715</v>
      </c>
    </row>
    <row r="309" spans="1:43" ht="40" customHeight="1">
      <c r="A309" s="67">
        <v>302</v>
      </c>
      <c r="B309" s="296" t="s">
        <v>880</v>
      </c>
      <c r="C309" s="296" t="s">
        <v>881</v>
      </c>
      <c r="D309" s="204" t="s">
        <v>932</v>
      </c>
      <c r="E309" s="204" t="s">
        <v>933</v>
      </c>
      <c r="F309" s="296" t="s">
        <v>90</v>
      </c>
      <c r="G309" s="347" t="s">
        <v>931</v>
      </c>
      <c r="H309" s="348" t="s">
        <v>112</v>
      </c>
      <c r="I309" s="313" t="s">
        <v>885</v>
      </c>
      <c r="J309" s="287" t="s">
        <v>113</v>
      </c>
      <c r="K309" s="61" t="s">
        <v>94</v>
      </c>
      <c r="L309" s="280" t="s">
        <v>143</v>
      </c>
      <c r="M309" s="280">
        <f>IFERROR(VLOOKUP(L309,'Listas Activos'!$B$24:$C$28,2,0),0)</f>
        <v>1</v>
      </c>
      <c r="N309" s="280" t="s">
        <v>115</v>
      </c>
      <c r="O309" s="280">
        <f>IFERROR(VLOOKUP(N309,'[2]Listas Activos'!$B$31:$C$35,2,0),0)</f>
        <v>3</v>
      </c>
      <c r="P309" s="280" t="s">
        <v>115</v>
      </c>
      <c r="Q309" s="280">
        <f>IFERROR(VLOOKUP(P309,'Listas Activos'!$B$38:$C$42,2,0),0)</f>
        <v>3</v>
      </c>
      <c r="R309" s="280">
        <f t="shared" si="23"/>
        <v>3</v>
      </c>
      <c r="S309" s="311" t="str">
        <f>IFERROR(VLOOKUP(R309,'Listas Activos'!$B$4:$C$7,2,0),"-")</f>
        <v>Medio</v>
      </c>
      <c r="T309" s="286" t="s">
        <v>906</v>
      </c>
      <c r="U309" s="286" t="s">
        <v>116</v>
      </c>
      <c r="V309" s="286"/>
      <c r="W309" s="286"/>
      <c r="X309" s="286"/>
      <c r="Y309" s="286"/>
      <c r="Z309" s="286" t="s">
        <v>205</v>
      </c>
      <c r="AA309" s="286" t="s">
        <v>99</v>
      </c>
      <c r="AB309" s="286" t="s">
        <v>262</v>
      </c>
      <c r="AC309" s="286" t="s">
        <v>263</v>
      </c>
      <c r="AD309" s="314"/>
      <c r="AE309" s="286" t="s">
        <v>885</v>
      </c>
      <c r="AF309" s="259"/>
      <c r="AG309" s="137" t="s">
        <v>234</v>
      </c>
      <c r="AH309" s="139"/>
      <c r="AI309" s="94" t="str">
        <f>IF(ISERROR(VLOOKUP(AG309,'Listas Ley Transparencia'!$H$3:$M$17,2,0)),"",VLOOKUP(AG309,'Listas Ley Transparencia'!$H$3:$M$17,2,0))</f>
        <v>Información publica y de conocimiento general</v>
      </c>
      <c r="AJ309" s="95" t="str">
        <f>IF(ISERROR(VLOOKUP(AG309,'Listas Ley Transparencia'!$H$3:$M$17,3,0)),"",VLOOKUP(AG309,'Listas Ley Transparencia'!$H$3:$M$17,3,0))</f>
        <v>Información publica y de conocimiento general</v>
      </c>
      <c r="AK309" s="95" t="str">
        <f>IF(ISERROR(VLOOKUP(AG309,'Listas Ley Transparencia'!$H$3:$M$17,4,0)),"",VLOOKUP(AG309,'Listas Ley Transparencia'!$H$3:$M$17,4,0))</f>
        <v>Publica</v>
      </c>
      <c r="AL309" s="96" t="str">
        <f>IF(ISERROR(VLOOKUP(AG309,'Listas Ley Transparencia'!$H$3:$M$17,6,0)),"",VLOOKUP(AG309,'Listas Ley Transparencia'!$H$3:$M$17,6,0))</f>
        <v>No Aplica</v>
      </c>
      <c r="AM309" s="238" t="s">
        <v>235</v>
      </c>
      <c r="AN309" s="239">
        <v>45968</v>
      </c>
      <c r="AO309" s="201" t="s">
        <v>264</v>
      </c>
      <c r="AP309" s="201" t="s">
        <v>267</v>
      </c>
      <c r="AQ309" s="245" t="s">
        <v>715</v>
      </c>
    </row>
    <row r="310" spans="1:43" ht="40" customHeight="1">
      <c r="A310" s="67">
        <v>303</v>
      </c>
      <c r="B310" s="296" t="s">
        <v>880</v>
      </c>
      <c r="C310" s="296" t="s">
        <v>428</v>
      </c>
      <c r="D310" s="204" t="s">
        <v>934</v>
      </c>
      <c r="E310" s="204" t="s">
        <v>671</v>
      </c>
      <c r="F310" s="296" t="s">
        <v>90</v>
      </c>
      <c r="G310" s="295" t="s">
        <v>935</v>
      </c>
      <c r="H310" s="313" t="s">
        <v>306</v>
      </c>
      <c r="I310" s="313" t="s">
        <v>608</v>
      </c>
      <c r="J310" s="313" t="s">
        <v>93</v>
      </c>
      <c r="K310" s="61" t="s">
        <v>94</v>
      </c>
      <c r="L310" s="280" t="s">
        <v>125</v>
      </c>
      <c r="M310" s="280">
        <f>IFERROR(VLOOKUP(L310,'Listas Activos'!$B$24:$C$28,2,0),0)</f>
        <v>3</v>
      </c>
      <c r="N310" s="280" t="s">
        <v>115</v>
      </c>
      <c r="O310" s="280">
        <f>IFERROR(VLOOKUP(N310,'[2]Listas Activos'!$B$31:$C$35,2,0),0)</f>
        <v>3</v>
      </c>
      <c r="P310" s="280" t="s">
        <v>115</v>
      </c>
      <c r="Q310" s="280">
        <f>IFERROR(VLOOKUP(P310,'Listas Activos'!$B$38:$C$42,2,0),0)</f>
        <v>3</v>
      </c>
      <c r="R310" s="280">
        <f t="shared" si="23"/>
        <v>5</v>
      </c>
      <c r="S310" s="311" t="str">
        <f>IFERROR(VLOOKUP(R310,'Listas Activos'!$B$4:$C$7,2,0),"-")</f>
        <v>Alto</v>
      </c>
      <c r="T310" s="315" t="s">
        <v>906</v>
      </c>
      <c r="U310" s="315" t="s">
        <v>97</v>
      </c>
      <c r="V310" s="315" t="s">
        <v>116</v>
      </c>
      <c r="W310" s="315" t="s">
        <v>116</v>
      </c>
      <c r="X310" s="315" t="s">
        <v>97</v>
      </c>
      <c r="Y310" s="315" t="s">
        <v>116</v>
      </c>
      <c r="Z310" s="364" t="s">
        <v>205</v>
      </c>
      <c r="AA310" s="364" t="s">
        <v>99</v>
      </c>
      <c r="AB310" s="364" t="s">
        <v>936</v>
      </c>
      <c r="AC310" s="364" t="s">
        <v>263</v>
      </c>
      <c r="AD310" s="363" t="s">
        <v>937</v>
      </c>
      <c r="AE310" s="313" t="s">
        <v>306</v>
      </c>
      <c r="AF310" s="259"/>
      <c r="AG310" s="361" t="s">
        <v>104</v>
      </c>
      <c r="AH310" s="362" t="s">
        <v>506</v>
      </c>
      <c r="AI310" s="94" t="str">
        <f>IF(ISERROR(VLOOKUP(AG310,'Listas Ley Transparencia'!$H$3:$M$17,2,0)),"",VLOOKUP(AG310,'Listas Ley Transparencia'!$H$3:$M$17,2,0))</f>
        <v>Información exceptuada por daño de derechos a personas naturales o jurídicas. Articulo 18 Ley 1712 de 2014</v>
      </c>
      <c r="AJ310" s="95" t="str">
        <f>IF(ISERROR(VLOOKUP(AG310,'Listas Ley Transparencia'!$H$3:$M$17,3,0)),"",VLOOKUP(AG310,'Listas Ley Transparencia'!$H$3:$M$17,3,0))</f>
        <v>El derecho de toda persona a la intimidad, bajo las limitaciones propias que impone la condición de servidor publico, en concordancia con lo estipulado</v>
      </c>
      <c r="AK310" s="95" t="str">
        <f>IF(ISERROR(VLOOKUP(AG310,'Listas Ley Transparencia'!$H$3:$M$17,4,0)),"",VLOOKUP(AG310,'Listas Ley Transparencia'!$H$3:$M$17,4,0))</f>
        <v>Publica Clasificada</v>
      </c>
      <c r="AL310" s="96" t="str">
        <f>IF(ISERROR(VLOOKUP(AG310,'Listas Ley Transparencia'!$H$3:$M$17,6,0)),"",VLOOKUP(AG310,'Listas Ley Transparencia'!$H$3:$M$17,6,0))</f>
        <v>Ilimitada</v>
      </c>
      <c r="AM310" s="238" t="s">
        <v>106</v>
      </c>
      <c r="AN310" s="239">
        <v>45968</v>
      </c>
      <c r="AO310" s="201" t="s">
        <v>264</v>
      </c>
      <c r="AP310" s="201" t="s">
        <v>209</v>
      </c>
      <c r="AQ310" s="245" t="s">
        <v>224</v>
      </c>
    </row>
    <row r="311" spans="1:43" ht="40" customHeight="1">
      <c r="A311" s="67">
        <v>304</v>
      </c>
      <c r="B311" s="296" t="s">
        <v>880</v>
      </c>
      <c r="C311" s="296" t="s">
        <v>428</v>
      </c>
      <c r="D311" s="204" t="s">
        <v>938</v>
      </c>
      <c r="E311" s="204" t="s">
        <v>939</v>
      </c>
      <c r="F311" s="296" t="s">
        <v>90</v>
      </c>
      <c r="G311" s="295" t="s">
        <v>935</v>
      </c>
      <c r="H311" s="313" t="s">
        <v>306</v>
      </c>
      <c r="I311" s="313" t="s">
        <v>608</v>
      </c>
      <c r="J311" s="313" t="s">
        <v>113</v>
      </c>
      <c r="K311" s="61" t="s">
        <v>94</v>
      </c>
      <c r="L311" s="280" t="s">
        <v>143</v>
      </c>
      <c r="M311" s="280">
        <f>IFERROR(VLOOKUP(L311,'Listas Activos'!$B$24:$C$28,2,0),0)</f>
        <v>1</v>
      </c>
      <c r="N311" s="280" t="s">
        <v>115</v>
      </c>
      <c r="O311" s="280">
        <f>IFERROR(VLOOKUP(N311,'[2]Listas Activos'!$B$31:$C$35,2,0),0)</f>
        <v>3</v>
      </c>
      <c r="P311" s="280" t="s">
        <v>96</v>
      </c>
      <c r="Q311" s="280">
        <f>IFERROR(VLOOKUP(P311,'Listas Activos'!$B$38:$C$42,2,0),0)</f>
        <v>5</v>
      </c>
      <c r="R311" s="280">
        <f t="shared" si="23"/>
        <v>3</v>
      </c>
      <c r="S311" s="311" t="str">
        <f>IFERROR(VLOOKUP(R311,'Listas Activos'!$B$4:$C$7,2,0),"-")</f>
        <v>Medio</v>
      </c>
      <c r="T311" s="315" t="s">
        <v>906</v>
      </c>
      <c r="U311" s="315" t="s">
        <v>116</v>
      </c>
      <c r="V311" s="286"/>
      <c r="W311" s="286"/>
      <c r="X311" s="286"/>
      <c r="Y311" s="286"/>
      <c r="Z311" s="364" t="s">
        <v>205</v>
      </c>
      <c r="AA311" s="364" t="s">
        <v>99</v>
      </c>
      <c r="AB311" s="364" t="s">
        <v>262</v>
      </c>
      <c r="AC311" s="364" t="s">
        <v>296</v>
      </c>
      <c r="AD311" s="363">
        <v>42671</v>
      </c>
      <c r="AE311" s="313" t="s">
        <v>306</v>
      </c>
      <c r="AF311" s="259"/>
      <c r="AG311" s="361" t="s">
        <v>234</v>
      </c>
      <c r="AH311" s="362" t="s">
        <v>506</v>
      </c>
      <c r="AI311" s="94" t="str">
        <f>IF(ISERROR(VLOOKUP(AG311,'Listas Ley Transparencia'!$H$3:$M$17,2,0)),"",VLOOKUP(AG311,'Listas Ley Transparencia'!$H$3:$M$17,2,0))</f>
        <v>Información publica y de conocimiento general</v>
      </c>
      <c r="AJ311" s="95" t="str">
        <f>IF(ISERROR(VLOOKUP(AG311,'Listas Ley Transparencia'!$H$3:$M$17,3,0)),"",VLOOKUP(AG311,'Listas Ley Transparencia'!$H$3:$M$17,3,0))</f>
        <v>Información publica y de conocimiento general</v>
      </c>
      <c r="AK311" s="95" t="str">
        <f>IF(ISERROR(VLOOKUP(AG311,'Listas Ley Transparencia'!$H$3:$M$17,4,0)),"",VLOOKUP(AG311,'Listas Ley Transparencia'!$H$3:$M$17,4,0))</f>
        <v>Publica</v>
      </c>
      <c r="AL311" s="96" t="str">
        <f>IF(ISERROR(VLOOKUP(AG311,'Listas Ley Transparencia'!$H$3:$M$17,6,0)),"",VLOOKUP(AG311,'Listas Ley Transparencia'!$H$3:$M$17,6,0))</f>
        <v>No Aplica</v>
      </c>
      <c r="AM311" s="238" t="s">
        <v>235</v>
      </c>
      <c r="AN311" s="239">
        <v>45968</v>
      </c>
      <c r="AO311" s="201" t="s">
        <v>273</v>
      </c>
      <c r="AP311" s="201" t="s">
        <v>516</v>
      </c>
      <c r="AQ311" s="245" t="s">
        <v>940</v>
      </c>
    </row>
    <row r="312" spans="1:43" ht="40" customHeight="1">
      <c r="A312" s="67">
        <v>305</v>
      </c>
      <c r="B312" s="296" t="s">
        <v>880</v>
      </c>
      <c r="C312" s="445" t="s">
        <v>941</v>
      </c>
      <c r="D312" s="204" t="s">
        <v>942</v>
      </c>
      <c r="E312" s="204" t="s">
        <v>943</v>
      </c>
      <c r="F312" s="296" t="s">
        <v>90</v>
      </c>
      <c r="G312" s="295" t="s">
        <v>941</v>
      </c>
      <c r="H312" s="313" t="s">
        <v>92</v>
      </c>
      <c r="I312" s="313" t="s">
        <v>92</v>
      </c>
      <c r="J312" s="313" t="s">
        <v>93</v>
      </c>
      <c r="K312" s="61" t="s">
        <v>94</v>
      </c>
      <c r="L312" s="280" t="s">
        <v>143</v>
      </c>
      <c r="M312" s="280">
        <f>IFERROR(VLOOKUP(L312,'Listas Activos'!$B$24:$C$28,2,0),0)</f>
        <v>1</v>
      </c>
      <c r="N312" s="280" t="s">
        <v>115</v>
      </c>
      <c r="O312" s="280">
        <f>IFERROR(VLOOKUP(N312,'[2]Listas Activos'!$B$31:$C$35,2,0),0)</f>
        <v>3</v>
      </c>
      <c r="P312" s="280" t="s">
        <v>126</v>
      </c>
      <c r="Q312" s="280">
        <f>IFERROR(VLOOKUP(P312,'Listas Activos'!$B$38:$C$42,2,0),0)</f>
        <v>1</v>
      </c>
      <c r="R312" s="280">
        <f t="shared" si="23"/>
        <v>3</v>
      </c>
      <c r="S312" s="311" t="str">
        <f>IFERROR(VLOOKUP(R312,'Listas Activos'!$B$4:$C$7,2,0),"-")</f>
        <v>Medio</v>
      </c>
      <c r="T312" s="315" t="s">
        <v>906</v>
      </c>
      <c r="U312" s="315" t="s">
        <v>116</v>
      </c>
      <c r="V312" s="286"/>
      <c r="W312" s="286"/>
      <c r="X312" s="286"/>
      <c r="Y312" s="286"/>
      <c r="Z312" s="364" t="s">
        <v>205</v>
      </c>
      <c r="AA312" s="364" t="s">
        <v>99</v>
      </c>
      <c r="AB312" s="364" t="s">
        <v>262</v>
      </c>
      <c r="AC312" s="364" t="s">
        <v>263</v>
      </c>
      <c r="AD312" s="363">
        <v>43495</v>
      </c>
      <c r="AE312" s="365" t="s">
        <v>92</v>
      </c>
      <c r="AF312" s="259"/>
      <c r="AG312" s="361" t="s">
        <v>234</v>
      </c>
      <c r="AH312" s="362" t="s">
        <v>506</v>
      </c>
      <c r="AI312" s="94" t="str">
        <f>IF(ISERROR(VLOOKUP(AG312,'Listas Ley Transparencia'!$H$3:$M$17,2,0)),"",VLOOKUP(AG312,'Listas Ley Transparencia'!$H$3:$M$17,2,0))</f>
        <v>Información publica y de conocimiento general</v>
      </c>
      <c r="AJ312" s="95" t="str">
        <f>IF(ISERROR(VLOOKUP(AG312,'Listas Ley Transparencia'!$H$3:$M$17,3,0)),"",VLOOKUP(AG312,'Listas Ley Transparencia'!$H$3:$M$17,3,0))</f>
        <v>Información publica y de conocimiento general</v>
      </c>
      <c r="AK312" s="95" t="str">
        <f>IF(ISERROR(VLOOKUP(AG312,'Listas Ley Transparencia'!$H$3:$M$17,4,0)),"",VLOOKUP(AG312,'Listas Ley Transparencia'!$H$3:$M$17,4,0))</f>
        <v>Publica</v>
      </c>
      <c r="AL312" s="96" t="str">
        <f>IF(ISERROR(VLOOKUP(AG312,'Listas Ley Transparencia'!$H$3:$M$17,6,0)),"",VLOOKUP(AG312,'Listas Ley Transparencia'!$H$3:$M$17,6,0))</f>
        <v>No Aplica</v>
      </c>
      <c r="AM312" s="238" t="s">
        <v>235</v>
      </c>
      <c r="AN312" s="239">
        <v>45968</v>
      </c>
      <c r="AO312" s="201" t="s">
        <v>264</v>
      </c>
      <c r="AP312" s="201" t="s">
        <v>267</v>
      </c>
      <c r="AQ312" s="245" t="s">
        <v>715</v>
      </c>
    </row>
    <row r="313" spans="1:43" ht="55.5" customHeight="1">
      <c r="A313" s="67">
        <v>306</v>
      </c>
      <c r="B313" s="296" t="s">
        <v>880</v>
      </c>
      <c r="C313" s="445" t="s">
        <v>428</v>
      </c>
      <c r="D313" s="204" t="s">
        <v>944</v>
      </c>
      <c r="E313" s="204" t="s">
        <v>945</v>
      </c>
      <c r="F313" s="296" t="s">
        <v>90</v>
      </c>
      <c r="G313" s="295" t="s">
        <v>935</v>
      </c>
      <c r="H313" s="313" t="s">
        <v>306</v>
      </c>
      <c r="I313" s="313" t="s">
        <v>306</v>
      </c>
      <c r="J313" s="313" t="s">
        <v>93</v>
      </c>
      <c r="K313" s="61" t="s">
        <v>94</v>
      </c>
      <c r="L313" s="280" t="s">
        <v>143</v>
      </c>
      <c r="M313" s="280">
        <f>IFERROR(VLOOKUP(L313,'Listas Activos'!$B$24:$C$28,2,0),0)</f>
        <v>1</v>
      </c>
      <c r="N313" s="280" t="s">
        <v>126</v>
      </c>
      <c r="O313" s="280">
        <f>IFERROR(VLOOKUP(N313,'[2]Listas Activos'!$B$31:$C$35,2,0),0)</f>
        <v>1</v>
      </c>
      <c r="P313" s="280" t="s">
        <v>126</v>
      </c>
      <c r="Q313" s="280">
        <f>IFERROR(VLOOKUP(P313,'Listas Activos'!$B$38:$C$42,2,0),0)</f>
        <v>1</v>
      </c>
      <c r="R313" s="280">
        <f t="shared" si="23"/>
        <v>1</v>
      </c>
      <c r="S313" s="311" t="str">
        <f>IFERROR(VLOOKUP(R313,'Listas Activos'!$B$4:$C$7,2,0),"-")</f>
        <v>Bajo</v>
      </c>
      <c r="T313" s="315" t="s">
        <v>906</v>
      </c>
      <c r="U313" s="315" t="s">
        <v>116</v>
      </c>
      <c r="V313" s="286"/>
      <c r="W313" s="286"/>
      <c r="X313" s="286"/>
      <c r="Y313" s="286"/>
      <c r="Z313" s="364" t="s">
        <v>205</v>
      </c>
      <c r="AA313" s="364" t="s">
        <v>99</v>
      </c>
      <c r="AB313" s="364" t="s">
        <v>936</v>
      </c>
      <c r="AC313" s="364" t="s">
        <v>263</v>
      </c>
      <c r="AD313" s="363" t="s">
        <v>946</v>
      </c>
      <c r="AE313" s="365" t="s">
        <v>306</v>
      </c>
      <c r="AF313" s="259"/>
      <c r="AG313" s="361" t="s">
        <v>234</v>
      </c>
      <c r="AH313" s="362" t="s">
        <v>506</v>
      </c>
      <c r="AI313" s="94" t="str">
        <f>IF(ISERROR(VLOOKUP(AG313,'Listas Ley Transparencia'!$H$3:$M$17,2,0)),"",VLOOKUP(AG313,'Listas Ley Transparencia'!$H$3:$M$17,2,0))</f>
        <v>Información publica y de conocimiento general</v>
      </c>
      <c r="AJ313" s="95" t="str">
        <f>IF(ISERROR(VLOOKUP(AG313,'Listas Ley Transparencia'!$H$3:$M$17,3,0)),"",VLOOKUP(AG313,'Listas Ley Transparencia'!$H$3:$M$17,3,0))</f>
        <v>Información publica y de conocimiento general</v>
      </c>
      <c r="AK313" s="95" t="str">
        <f>IF(ISERROR(VLOOKUP(AG313,'Listas Ley Transparencia'!$H$3:$M$17,4,0)),"",VLOOKUP(AG313,'Listas Ley Transparencia'!$H$3:$M$17,4,0))</f>
        <v>Publica</v>
      </c>
      <c r="AL313" s="96" t="str">
        <f>IF(ISERROR(VLOOKUP(AG313,'Listas Ley Transparencia'!$H$3:$M$17,6,0)),"",VLOOKUP(AG313,'Listas Ley Transparencia'!$H$3:$M$17,6,0))</f>
        <v>No Aplica</v>
      </c>
      <c r="AM313" s="238" t="s">
        <v>235</v>
      </c>
      <c r="AN313" s="239">
        <v>45968</v>
      </c>
      <c r="AO313" s="201" t="s">
        <v>264</v>
      </c>
      <c r="AP313" s="201" t="s">
        <v>267</v>
      </c>
      <c r="AQ313" s="245" t="s">
        <v>715</v>
      </c>
    </row>
    <row r="314" spans="1:43" ht="40" customHeight="1">
      <c r="A314" s="67">
        <v>307</v>
      </c>
      <c r="B314" s="383" t="s">
        <v>947</v>
      </c>
      <c r="C314" s="383" t="s">
        <v>948</v>
      </c>
      <c r="D314" s="204" t="s">
        <v>949</v>
      </c>
      <c r="E314" s="204" t="s">
        <v>949</v>
      </c>
      <c r="F314" s="384" t="s">
        <v>90</v>
      </c>
      <c r="G314" s="384" t="s">
        <v>909</v>
      </c>
      <c r="H314" s="385" t="s">
        <v>890</v>
      </c>
      <c r="I314" s="385" t="s">
        <v>890</v>
      </c>
      <c r="J314" s="386" t="s">
        <v>93</v>
      </c>
      <c r="K314" s="61" t="s">
        <v>94</v>
      </c>
      <c r="L314" s="317" t="s">
        <v>125</v>
      </c>
      <c r="M314" s="384">
        <f>IFERROR(VLOOKUP(L314,'[3]Listas Activos'!$B$24:$C$28,2,0),0)</f>
        <v>3</v>
      </c>
      <c r="N314" s="384" t="s">
        <v>115</v>
      </c>
      <c r="O314" s="384">
        <f>IFERROR(VLOOKUP(N314,'[3]Listas Activos'!$B$31:$C$35,2,0),0)</f>
        <v>3</v>
      </c>
      <c r="P314" s="384" t="s">
        <v>115</v>
      </c>
      <c r="Q314" s="384">
        <f>IFERROR(VLOOKUP(P314,'[3]Listas Activos'!$B$38:$C$42,2,0),0)</f>
        <v>3</v>
      </c>
      <c r="R314" s="384">
        <f t="shared" si="23"/>
        <v>3</v>
      </c>
      <c r="S314" s="384" t="str">
        <f>IFERROR(VLOOKUP(R314,'[3]Listas Activos'!$B$4:$C$7,2,0),"-")</f>
        <v>Medio</v>
      </c>
      <c r="T314" s="384"/>
      <c r="U314" s="384" t="s">
        <v>116</v>
      </c>
      <c r="V314" s="384"/>
      <c r="W314" s="384"/>
      <c r="X314" s="384"/>
      <c r="Y314" s="384"/>
      <c r="Z314" s="384" t="s">
        <v>205</v>
      </c>
      <c r="AA314" s="387" t="s">
        <v>415</v>
      </c>
      <c r="AB314" s="384" t="s">
        <v>262</v>
      </c>
      <c r="AC314" s="384" t="s">
        <v>263</v>
      </c>
      <c r="AD314" s="388">
        <v>43464</v>
      </c>
      <c r="AE314" s="384" t="s">
        <v>102</v>
      </c>
      <c r="AF314" s="389" t="s">
        <v>950</v>
      </c>
      <c r="AG314" s="384" t="s">
        <v>234</v>
      </c>
      <c r="AH314" s="384" t="s">
        <v>506</v>
      </c>
      <c r="AI314" s="390" t="str">
        <f>IF(ISERROR(VLOOKUP(AG314,'[3]Listas Ley Transparencia'!$H$3:$M$17,2,0)),"",VLOOKUP(AG314,'[3]Listas Ley Transparencia'!$H$3:$M$17,2,0))</f>
        <v>Información publica y de conocimiento general</v>
      </c>
      <c r="AJ314" s="390" t="str">
        <f>IF(ISERROR(VLOOKUP(AG314,'[3]Listas Ley Transparencia'!$H$3:$M$17,3,0)),"",VLOOKUP(AG314,'[3]Listas Ley Transparencia'!$H$3:$M$17,3,0))</f>
        <v>Información publica y de conocimiento general</v>
      </c>
      <c r="AK314" s="390" t="str">
        <f>IF(ISERROR(VLOOKUP(AG314,'[3]Listas Ley Transparencia'!$H$3:$M$17,4,0)),"",VLOOKUP(AG314,'[3]Listas Ley Transparencia'!$H$3:$M$17,4,0))</f>
        <v>Publica</v>
      </c>
      <c r="AL314" s="390" t="str">
        <f>IF(ISERROR(VLOOKUP(AG314,'[3]Listas Ley Transparencia'!$H$3:$M$17,6,0)),"",VLOOKUP(AG314,'[3]Listas Ley Transparencia'!$H$3:$M$17,6,0))</f>
        <v>No Aplica</v>
      </c>
      <c r="AM314" s="238" t="s">
        <v>235</v>
      </c>
      <c r="AN314" s="239">
        <v>45952</v>
      </c>
      <c r="AO314" s="201" t="s">
        <v>264</v>
      </c>
      <c r="AP314" s="201" t="s">
        <v>267</v>
      </c>
      <c r="AQ314" s="245" t="s">
        <v>951</v>
      </c>
    </row>
    <row r="315" spans="1:43" ht="40" customHeight="1">
      <c r="A315" s="67">
        <v>308</v>
      </c>
      <c r="B315" s="392" t="s">
        <v>947</v>
      </c>
      <c r="C315" s="397" t="s">
        <v>948</v>
      </c>
      <c r="D315" s="204" t="s">
        <v>952</v>
      </c>
      <c r="E315" s="204" t="s">
        <v>261</v>
      </c>
      <c r="F315" s="397" t="s">
        <v>137</v>
      </c>
      <c r="G315" s="397" t="s">
        <v>947</v>
      </c>
      <c r="H315" s="437" t="s">
        <v>890</v>
      </c>
      <c r="I315" s="437" t="s">
        <v>890</v>
      </c>
      <c r="J315" s="403" t="s">
        <v>113</v>
      </c>
      <c r="K315" s="61" t="s">
        <v>94</v>
      </c>
      <c r="L315" s="318" t="s">
        <v>125</v>
      </c>
      <c r="M315" s="394">
        <f>IFERROR(VLOOKUP(L315,'[3]Listas Activos'!$B$24:$C$28,2,0),0)</f>
        <v>3</v>
      </c>
      <c r="N315" s="394" t="s">
        <v>115</v>
      </c>
      <c r="O315" s="394">
        <f>IFERROR(VLOOKUP(N315,'[3]Listas Activos'!$B$31:$C$35,2,0),0)</f>
        <v>3</v>
      </c>
      <c r="P315" s="394" t="s">
        <v>115</v>
      </c>
      <c r="Q315" s="394">
        <f>IFERROR(VLOOKUP(P315,'[3]Listas Activos'!$B$38:$C$42,2,0),0)</f>
        <v>3</v>
      </c>
      <c r="R315" s="394">
        <f t="shared" si="23"/>
        <v>5</v>
      </c>
      <c r="S315" s="394" t="str">
        <f>IFERROR(VLOOKUP(R315,'[3]Listas Activos'!$B$4:$C$7,2,0),"-")</f>
        <v>Alto</v>
      </c>
      <c r="T315" s="394"/>
      <c r="U315" s="394" t="s">
        <v>97</v>
      </c>
      <c r="V315" s="394" t="s">
        <v>116</v>
      </c>
      <c r="W315" s="394" t="s">
        <v>116</v>
      </c>
      <c r="X315" s="394" t="s">
        <v>97</v>
      </c>
      <c r="Y315" s="394" t="s">
        <v>116</v>
      </c>
      <c r="Z315" s="320" t="s">
        <v>205</v>
      </c>
      <c r="AA315" s="320" t="s">
        <v>99</v>
      </c>
      <c r="AB315" s="320" t="s">
        <v>262</v>
      </c>
      <c r="AC315" s="320" t="s">
        <v>263</v>
      </c>
      <c r="AD315" s="321"/>
      <c r="AE315" s="320" t="s">
        <v>102</v>
      </c>
      <c r="AF315" s="322" t="s">
        <v>432</v>
      </c>
      <c r="AG315" s="394" t="s">
        <v>953</v>
      </c>
      <c r="AH315" s="325" t="s">
        <v>433</v>
      </c>
      <c r="AI315" s="400" t="str">
        <f>IF(ISERROR(VLOOKUP(AG315,'[3]Listas Ley Transparencia'!$H$3:$M$17,2,0)),"",VLOOKUP(AG315,'[3]Listas Ley Transparencia'!$H$3:$M$17,2,0))</f>
        <v>El contenido público puede ser conocido y se limitará el acceso a solicitud a contenido reservado o clasificado</v>
      </c>
      <c r="AJ315" s="400" t="str">
        <f>IF(ISERROR(VLOOKUP(AG315,'[3]Listas Ley Transparencia'!$H$3:$M$17,3,0)),"",VLOOKUP(AG315,'[3]Listas Ley Transparencia'!$H$3:$M$17,3,0))</f>
        <v>Información publica con restricción de acceso a la totalidad del contenido</v>
      </c>
      <c r="AK315" s="400" t="str">
        <f>IF(ISERROR(VLOOKUP(AG315,'[3]Listas Ley Transparencia'!$H$3:$M$17,4,0)),"",VLOOKUP(AG315,'[3]Listas Ley Transparencia'!$H$3:$M$17,4,0))</f>
        <v>Pública Reservada / Clasificada</v>
      </c>
      <c r="AL315" s="400" t="str">
        <f>IF(ISERROR(VLOOKUP(AG315,'[3]Listas Ley Transparencia'!$H$3:$M$17,6,0)),"",VLOOKUP(AG315,'[3]Listas Ley Transparencia'!$H$3:$M$17,6,0))</f>
        <v>No Mayor a 15 años (Reservada) / Ilimitada Clasificada</v>
      </c>
      <c r="AM315" s="238" t="s">
        <v>106</v>
      </c>
      <c r="AN315" s="239">
        <v>45952</v>
      </c>
      <c r="AO315" s="201" t="s">
        <v>264</v>
      </c>
      <c r="AP315" s="201" t="s">
        <v>209</v>
      </c>
      <c r="AQ315" s="245" t="s">
        <v>852</v>
      </c>
    </row>
    <row r="316" spans="1:43" ht="40" customHeight="1">
      <c r="A316" s="67">
        <v>309</v>
      </c>
      <c r="B316" s="392" t="s">
        <v>947</v>
      </c>
      <c r="C316" s="438" t="s">
        <v>948</v>
      </c>
      <c r="D316" s="204" t="s">
        <v>954</v>
      </c>
      <c r="E316" s="204" t="s">
        <v>955</v>
      </c>
      <c r="F316" s="397" t="s">
        <v>90</v>
      </c>
      <c r="G316" s="397" t="s">
        <v>956</v>
      </c>
      <c r="H316" s="397" t="s">
        <v>957</v>
      </c>
      <c r="I316" s="397" t="s">
        <v>957</v>
      </c>
      <c r="J316" s="396" t="s">
        <v>93</v>
      </c>
      <c r="K316" s="61" t="s">
        <v>94</v>
      </c>
      <c r="L316" s="318" t="s">
        <v>125</v>
      </c>
      <c r="M316" s="394">
        <f>IFERROR(VLOOKUP(L316,'[3]Listas Activos'!$B$24:$C$28,2,0),0)</f>
        <v>3</v>
      </c>
      <c r="N316" s="319" t="s">
        <v>96</v>
      </c>
      <c r="O316" s="394">
        <f>IFERROR(VLOOKUP(N316,'[3]Listas Activos'!$B$31:$C$35,2,0),0)</f>
        <v>5</v>
      </c>
      <c r="P316" s="394" t="s">
        <v>96</v>
      </c>
      <c r="Q316" s="394">
        <f>IFERROR(VLOOKUP(P316,'[3]Listas Activos'!$B$38:$C$42,2,0),0)</f>
        <v>5</v>
      </c>
      <c r="R316" s="394">
        <f t="shared" si="23"/>
        <v>5</v>
      </c>
      <c r="S316" s="394" t="str">
        <f>IFERROR(VLOOKUP(R316,'[3]Listas Activos'!$B$4:$C$7,2,0),"-")</f>
        <v>Alto</v>
      </c>
      <c r="T316" s="394" t="s">
        <v>958</v>
      </c>
      <c r="U316" s="394" t="s">
        <v>116</v>
      </c>
      <c r="V316" s="394"/>
      <c r="W316" s="394"/>
      <c r="X316" s="394"/>
      <c r="Y316" s="394"/>
      <c r="Z316" s="394" t="s">
        <v>205</v>
      </c>
      <c r="AA316" s="397" t="s">
        <v>415</v>
      </c>
      <c r="AB316" s="394" t="s">
        <v>262</v>
      </c>
      <c r="AC316" s="394" t="s">
        <v>263</v>
      </c>
      <c r="AD316" s="398">
        <v>41449</v>
      </c>
      <c r="AE316" s="393" t="s">
        <v>102</v>
      </c>
      <c r="AF316" s="399" t="s">
        <v>959</v>
      </c>
      <c r="AG316" s="394" t="s">
        <v>234</v>
      </c>
      <c r="AH316" s="394" t="s">
        <v>506</v>
      </c>
      <c r="AI316" s="400" t="str">
        <f>IF(ISERROR(VLOOKUP(AG316,'[3]Listas Ley Transparencia'!$H$3:$M$17,2,0)),"",VLOOKUP(AG316,'[3]Listas Ley Transparencia'!$H$3:$M$17,2,0))</f>
        <v>Información publica y de conocimiento general</v>
      </c>
      <c r="AJ316" s="400" t="str">
        <f>IF(ISERROR(VLOOKUP(AG316,'[3]Listas Ley Transparencia'!$H$3:$M$17,3,0)),"",VLOOKUP(AG316,'[3]Listas Ley Transparencia'!$H$3:$M$17,3,0))</f>
        <v>Información publica y de conocimiento general</v>
      </c>
      <c r="AK316" s="400" t="str">
        <f>IF(ISERROR(VLOOKUP(AG316,'[3]Listas Ley Transparencia'!$H$3:$M$17,4,0)),"",VLOOKUP(AG316,'[3]Listas Ley Transparencia'!$H$3:$M$17,4,0))</f>
        <v>Publica</v>
      </c>
      <c r="AL316" s="400" t="str">
        <f>IF(ISERROR(VLOOKUP(AG316,'[3]Listas Ley Transparencia'!$H$3:$M$17,6,0)),"",VLOOKUP(AG316,'[3]Listas Ley Transparencia'!$H$3:$M$17,6,0))</f>
        <v>No Aplica</v>
      </c>
      <c r="AM316" s="238" t="s">
        <v>235</v>
      </c>
      <c r="AN316" s="239">
        <v>45952</v>
      </c>
      <c r="AO316" s="201" t="s">
        <v>264</v>
      </c>
      <c r="AP316" s="201" t="s">
        <v>267</v>
      </c>
      <c r="AQ316" s="245" t="s">
        <v>951</v>
      </c>
    </row>
    <row r="317" spans="1:43" ht="54.75" customHeight="1">
      <c r="A317" s="67">
        <v>310</v>
      </c>
      <c r="B317" s="392" t="s">
        <v>947</v>
      </c>
      <c r="C317" s="438" t="s">
        <v>948</v>
      </c>
      <c r="D317" s="204" t="s">
        <v>960</v>
      </c>
      <c r="E317" s="204" t="s">
        <v>961</v>
      </c>
      <c r="F317" s="397" t="s">
        <v>137</v>
      </c>
      <c r="G317" s="397" t="s">
        <v>962</v>
      </c>
      <c r="H317" s="437" t="s">
        <v>414</v>
      </c>
      <c r="I317" s="437" t="s">
        <v>414</v>
      </c>
      <c r="J317" s="396" t="s">
        <v>93</v>
      </c>
      <c r="K317" s="61" t="s">
        <v>94</v>
      </c>
      <c r="L317" s="318" t="s">
        <v>125</v>
      </c>
      <c r="M317" s="394">
        <f>IFERROR(VLOOKUP(L317,'[3]Listas Activos'!$B$24:$C$28,2,0),0)</f>
        <v>3</v>
      </c>
      <c r="N317" s="459" t="s">
        <v>115</v>
      </c>
      <c r="O317" s="394">
        <f>IFERROR(VLOOKUP(N317,'[3]Listas Activos'!$B$31:$C$35,2,0),0)</f>
        <v>3</v>
      </c>
      <c r="P317" s="394" t="s">
        <v>115</v>
      </c>
      <c r="Q317" s="394">
        <f>IFERROR(VLOOKUP(P317,'[3]Listas Activos'!$B$38:$C$42,2,0),0)</f>
        <v>3</v>
      </c>
      <c r="R317" s="394">
        <f t="shared" si="23"/>
        <v>3</v>
      </c>
      <c r="S317" s="394" t="str">
        <f>IFERROR(VLOOKUP(R317,'[3]Listas Activos'!$B$4:$C$7,2,0),"-")</f>
        <v>Medio</v>
      </c>
      <c r="T317" s="394"/>
      <c r="U317" s="394" t="s">
        <v>116</v>
      </c>
      <c r="V317" s="394"/>
      <c r="W317" s="394"/>
      <c r="X317" s="394"/>
      <c r="Y317" s="394"/>
      <c r="Z317" s="394" t="s">
        <v>205</v>
      </c>
      <c r="AA317" s="397" t="s">
        <v>99</v>
      </c>
      <c r="AB317" s="394" t="s">
        <v>262</v>
      </c>
      <c r="AC317" s="394" t="s">
        <v>263</v>
      </c>
      <c r="AD317" s="398">
        <v>44927</v>
      </c>
      <c r="AE317" s="395" t="s">
        <v>414</v>
      </c>
      <c r="AF317" s="399"/>
      <c r="AG317" s="394" t="s">
        <v>234</v>
      </c>
      <c r="AH317" s="394" t="s">
        <v>506</v>
      </c>
      <c r="AI317" s="400" t="str">
        <f>IF(ISERROR(VLOOKUP(AG317,'[3]Listas Ley Transparencia'!$H$3:$M$17,2,0)),"",VLOOKUP(AG317,'[3]Listas Ley Transparencia'!$H$3:$M$17,2,0))</f>
        <v>Información publica y de conocimiento general</v>
      </c>
      <c r="AJ317" s="400" t="str">
        <f>IF(ISERROR(VLOOKUP(AG317,'[3]Listas Ley Transparencia'!$H$3:$M$17,3,0)),"",VLOOKUP(AG317,'[3]Listas Ley Transparencia'!$H$3:$M$17,3,0))</f>
        <v>Información publica y de conocimiento general</v>
      </c>
      <c r="AK317" s="400" t="str">
        <f>IF(ISERROR(VLOOKUP(AG317,'[3]Listas Ley Transparencia'!$H$3:$M$17,4,0)),"",VLOOKUP(AG317,'[3]Listas Ley Transparencia'!$H$3:$M$17,4,0))</f>
        <v>Publica</v>
      </c>
      <c r="AL317" s="400" t="str">
        <f>IF(ISERROR(VLOOKUP(AG317,'[3]Listas Ley Transparencia'!$H$3:$M$17,6,0)),"",VLOOKUP(AG317,'[3]Listas Ley Transparencia'!$H$3:$M$17,6,0))</f>
        <v>No Aplica</v>
      </c>
      <c r="AM317" s="238" t="s">
        <v>235</v>
      </c>
      <c r="AN317" s="239">
        <v>45952</v>
      </c>
      <c r="AO317" s="201" t="s">
        <v>264</v>
      </c>
      <c r="AP317" s="201" t="s">
        <v>267</v>
      </c>
      <c r="AQ317" s="245" t="s">
        <v>951</v>
      </c>
    </row>
    <row r="318" spans="1:43" ht="56.25" customHeight="1">
      <c r="A318" s="67">
        <v>311</v>
      </c>
      <c r="B318" s="392" t="s">
        <v>947</v>
      </c>
      <c r="C318" s="438" t="s">
        <v>948</v>
      </c>
      <c r="D318" s="204" t="s">
        <v>963</v>
      </c>
      <c r="E318" s="204" t="s">
        <v>964</v>
      </c>
      <c r="F318" s="397" t="s">
        <v>137</v>
      </c>
      <c r="G318" s="397" t="s">
        <v>962</v>
      </c>
      <c r="H318" s="437" t="s">
        <v>414</v>
      </c>
      <c r="I318" s="437" t="s">
        <v>414</v>
      </c>
      <c r="J318" s="396" t="s">
        <v>93</v>
      </c>
      <c r="K318" s="61" t="s">
        <v>94</v>
      </c>
      <c r="L318" s="318" t="s">
        <v>125</v>
      </c>
      <c r="M318" s="394">
        <f>IFERROR(VLOOKUP(L318,'[3]Listas Activos'!$B$24:$C$28,2,0),0)</f>
        <v>3</v>
      </c>
      <c r="N318" s="459" t="s">
        <v>115</v>
      </c>
      <c r="O318" s="394">
        <f>IFERROR(VLOOKUP(N318,'[3]Listas Activos'!$B$31:$C$35,2,0),0)</f>
        <v>3</v>
      </c>
      <c r="P318" s="394" t="s">
        <v>115</v>
      </c>
      <c r="Q318" s="394">
        <f>IFERROR(VLOOKUP(P318,'[3]Listas Activos'!$B$38:$C$42,2,0),0)</f>
        <v>3</v>
      </c>
      <c r="R318" s="394">
        <f t="shared" si="23"/>
        <v>3</v>
      </c>
      <c r="S318" s="394" t="str">
        <f>IFERROR(VLOOKUP(R318,'[3]Listas Activos'!$B$4:$C$7,2,0),"-")</f>
        <v>Medio</v>
      </c>
      <c r="T318" s="394"/>
      <c r="U318" s="394" t="s">
        <v>116</v>
      </c>
      <c r="V318" s="394"/>
      <c r="W318" s="394"/>
      <c r="X318" s="394"/>
      <c r="Y318" s="394"/>
      <c r="Z318" s="394" t="s">
        <v>205</v>
      </c>
      <c r="AA318" s="397" t="s">
        <v>99</v>
      </c>
      <c r="AB318" s="394" t="s">
        <v>481</v>
      </c>
      <c r="AC318" s="394" t="s">
        <v>263</v>
      </c>
      <c r="AD318" s="398">
        <v>45566</v>
      </c>
      <c r="AE318" s="395" t="s">
        <v>414</v>
      </c>
      <c r="AF318" s="399"/>
      <c r="AG318" s="394" t="s">
        <v>234</v>
      </c>
      <c r="AH318" s="394" t="s">
        <v>506</v>
      </c>
      <c r="AI318" s="400" t="str">
        <f>IF(ISERROR(VLOOKUP(AG318,'[3]Listas Ley Transparencia'!$H$3:$M$17,2,0)),"",VLOOKUP(AG318,'[3]Listas Ley Transparencia'!$H$3:$M$17,2,0))</f>
        <v>Información publica y de conocimiento general</v>
      </c>
      <c r="AJ318" s="400" t="str">
        <f>IF(ISERROR(VLOOKUP(AG318,'[3]Listas Ley Transparencia'!$H$3:$M$17,3,0)),"",VLOOKUP(AG318,'[3]Listas Ley Transparencia'!$H$3:$M$17,3,0))</f>
        <v>Información publica y de conocimiento general</v>
      </c>
      <c r="AK318" s="400" t="str">
        <f>IF(ISERROR(VLOOKUP(AG318,'[3]Listas Ley Transparencia'!$H$3:$M$17,4,0)),"",VLOOKUP(AG318,'[3]Listas Ley Transparencia'!$H$3:$M$17,4,0))</f>
        <v>Publica</v>
      </c>
      <c r="AL318" s="400" t="str">
        <f>IF(ISERROR(VLOOKUP(AG318,'[3]Listas Ley Transparencia'!$H$3:$M$17,6,0)),"",VLOOKUP(AG318,'[3]Listas Ley Transparencia'!$H$3:$M$17,6,0))</f>
        <v>No Aplica</v>
      </c>
      <c r="AM318" s="238" t="s">
        <v>235</v>
      </c>
      <c r="AN318" s="239">
        <v>45952</v>
      </c>
      <c r="AO318" s="201" t="s">
        <v>276</v>
      </c>
      <c r="AP318" s="201" t="s">
        <v>267</v>
      </c>
      <c r="AQ318" s="245" t="s">
        <v>951</v>
      </c>
    </row>
    <row r="319" spans="1:43" ht="54" customHeight="1">
      <c r="A319" s="67">
        <v>312</v>
      </c>
      <c r="B319" s="392" t="s">
        <v>947</v>
      </c>
      <c r="C319" s="438" t="s">
        <v>948</v>
      </c>
      <c r="D319" s="204" t="s">
        <v>965</v>
      </c>
      <c r="E319" s="204" t="s">
        <v>966</v>
      </c>
      <c r="F319" s="397" t="s">
        <v>137</v>
      </c>
      <c r="G319" s="397" t="s">
        <v>962</v>
      </c>
      <c r="H319" s="437" t="s">
        <v>414</v>
      </c>
      <c r="I319" s="437" t="s">
        <v>414</v>
      </c>
      <c r="J319" s="396" t="s">
        <v>93</v>
      </c>
      <c r="K319" s="61" t="s">
        <v>94</v>
      </c>
      <c r="L319" s="318" t="s">
        <v>125</v>
      </c>
      <c r="M319" s="394">
        <f>IFERROR(VLOOKUP(L319,'[3]Listas Activos'!$B$24:$C$28,2,0),0)</f>
        <v>3</v>
      </c>
      <c r="N319" s="459" t="s">
        <v>115</v>
      </c>
      <c r="O319" s="394">
        <f>IFERROR(VLOOKUP(N319,'[3]Listas Activos'!$B$31:$C$35,2,0),0)</f>
        <v>3</v>
      </c>
      <c r="P319" s="394" t="s">
        <v>115</v>
      </c>
      <c r="Q319" s="394">
        <f>IFERROR(VLOOKUP(P319,'[3]Listas Activos'!$B$38:$C$42,2,0),0)</f>
        <v>3</v>
      </c>
      <c r="R319" s="394">
        <f t="shared" si="23"/>
        <v>3</v>
      </c>
      <c r="S319" s="394" t="str">
        <f>IFERROR(VLOOKUP(R319,'[3]Listas Activos'!$B$4:$C$7,2,0),"-")</f>
        <v>Medio</v>
      </c>
      <c r="T319" s="394"/>
      <c r="U319" s="394" t="s">
        <v>116</v>
      </c>
      <c r="V319" s="394"/>
      <c r="W319" s="394"/>
      <c r="X319" s="394"/>
      <c r="Y319" s="394"/>
      <c r="Z319" s="394" t="s">
        <v>205</v>
      </c>
      <c r="AA319" s="397" t="s">
        <v>99</v>
      </c>
      <c r="AB319" s="394" t="s">
        <v>262</v>
      </c>
      <c r="AC319" s="394" t="s">
        <v>263</v>
      </c>
      <c r="AD319" s="398">
        <v>44927</v>
      </c>
      <c r="AE319" s="395" t="s">
        <v>414</v>
      </c>
      <c r="AF319" s="399"/>
      <c r="AG319" s="394" t="s">
        <v>234</v>
      </c>
      <c r="AH319" s="394" t="s">
        <v>506</v>
      </c>
      <c r="AI319" s="400" t="str">
        <f>IF(ISERROR(VLOOKUP(AG319,'[3]Listas Ley Transparencia'!$H$3:$M$17,2,0)),"",VLOOKUP(AG319,'[3]Listas Ley Transparencia'!$H$3:$M$17,2,0))</f>
        <v>Información publica y de conocimiento general</v>
      </c>
      <c r="AJ319" s="400" t="str">
        <f>IF(ISERROR(VLOOKUP(AG319,'[3]Listas Ley Transparencia'!$H$3:$M$17,3,0)),"",VLOOKUP(AG319,'[3]Listas Ley Transparencia'!$H$3:$M$17,3,0))</f>
        <v>Información publica y de conocimiento general</v>
      </c>
      <c r="AK319" s="400" t="str">
        <f>IF(ISERROR(VLOOKUP(AG319,'[3]Listas Ley Transparencia'!$H$3:$M$17,4,0)),"",VLOOKUP(AG319,'[3]Listas Ley Transparencia'!$H$3:$M$17,4,0))</f>
        <v>Publica</v>
      </c>
      <c r="AL319" s="400" t="str">
        <f>IF(ISERROR(VLOOKUP(AG319,'[3]Listas Ley Transparencia'!$H$3:$M$17,6,0)),"",VLOOKUP(AG319,'[3]Listas Ley Transparencia'!$H$3:$M$17,6,0))</f>
        <v>No Aplica</v>
      </c>
      <c r="AM319" s="238" t="s">
        <v>235</v>
      </c>
      <c r="AN319" s="239">
        <v>45952</v>
      </c>
      <c r="AO319" s="201" t="s">
        <v>264</v>
      </c>
      <c r="AP319" s="201" t="s">
        <v>267</v>
      </c>
      <c r="AQ319" s="245" t="s">
        <v>951</v>
      </c>
    </row>
    <row r="320" spans="1:43" ht="58.5" customHeight="1">
      <c r="A320" s="67">
        <v>313</v>
      </c>
      <c r="B320" s="392" t="s">
        <v>947</v>
      </c>
      <c r="C320" s="438" t="s">
        <v>948</v>
      </c>
      <c r="D320" s="204" t="s">
        <v>967</v>
      </c>
      <c r="E320" s="204" t="s">
        <v>968</v>
      </c>
      <c r="F320" s="397" t="s">
        <v>90</v>
      </c>
      <c r="G320" s="397" t="s">
        <v>956</v>
      </c>
      <c r="H320" s="397" t="s">
        <v>957</v>
      </c>
      <c r="I320" s="437" t="s">
        <v>890</v>
      </c>
      <c r="J320" s="396" t="s">
        <v>93</v>
      </c>
      <c r="K320" s="61" t="s">
        <v>94</v>
      </c>
      <c r="L320" s="318" t="s">
        <v>125</v>
      </c>
      <c r="M320" s="394">
        <f>IFERROR(VLOOKUP(L320,'[3]Listas Activos'!$B$24:$C$28,2,0),0)</f>
        <v>3</v>
      </c>
      <c r="N320" s="394" t="s">
        <v>96</v>
      </c>
      <c r="O320" s="394">
        <f>IFERROR(VLOOKUP(N320,'[3]Listas Activos'!$B$31:$C$35,2,0),0)</f>
        <v>5</v>
      </c>
      <c r="P320" s="394" t="s">
        <v>96</v>
      </c>
      <c r="Q320" s="394">
        <f>IFERROR(VLOOKUP(P320,'[3]Listas Activos'!$B$38:$C$42,2,0),0)</f>
        <v>5</v>
      </c>
      <c r="R320" s="394">
        <f t="shared" si="23"/>
        <v>5</v>
      </c>
      <c r="S320" s="394" t="str">
        <f>IFERROR(VLOOKUP(R320,'[3]Listas Activos'!$B$4:$C$7,2,0),"-")</f>
        <v>Alto</v>
      </c>
      <c r="T320" s="394" t="s">
        <v>969</v>
      </c>
      <c r="U320" s="394" t="s">
        <v>116</v>
      </c>
      <c r="V320" s="394"/>
      <c r="W320" s="394"/>
      <c r="X320" s="394"/>
      <c r="Y320" s="394"/>
      <c r="Z320" s="394" t="s">
        <v>205</v>
      </c>
      <c r="AA320" s="397" t="s">
        <v>99</v>
      </c>
      <c r="AB320" s="394" t="s">
        <v>481</v>
      </c>
      <c r="AC320" s="394" t="s">
        <v>263</v>
      </c>
      <c r="AD320" s="396">
        <v>2013</v>
      </c>
      <c r="AE320" s="393" t="s">
        <v>102</v>
      </c>
      <c r="AF320" s="399" t="s">
        <v>959</v>
      </c>
      <c r="AG320" s="394" t="s">
        <v>234</v>
      </c>
      <c r="AH320" s="394" t="s">
        <v>506</v>
      </c>
      <c r="AI320" s="400" t="str">
        <f>IF(ISERROR(VLOOKUP(AG320,'[3]Listas Ley Transparencia'!$H$3:$M$17,2,0)),"",VLOOKUP(AG320,'[3]Listas Ley Transparencia'!$H$3:$M$17,2,0))</f>
        <v>Información publica y de conocimiento general</v>
      </c>
      <c r="AJ320" s="400" t="str">
        <f>IF(ISERROR(VLOOKUP(AG320,'[3]Listas Ley Transparencia'!$H$3:$M$17,3,0)),"",VLOOKUP(AG320,'[3]Listas Ley Transparencia'!$H$3:$M$17,3,0))</f>
        <v>Información publica y de conocimiento general</v>
      </c>
      <c r="AK320" s="400" t="str">
        <f>IF(ISERROR(VLOOKUP(AG320,'[3]Listas Ley Transparencia'!$H$3:$M$17,4,0)),"",VLOOKUP(AG320,'[3]Listas Ley Transparencia'!$H$3:$M$17,4,0))</f>
        <v>Publica</v>
      </c>
      <c r="AL320" s="400" t="str">
        <f>IF(ISERROR(VLOOKUP(AG320,'[3]Listas Ley Transparencia'!$H$3:$M$17,6,0)),"",VLOOKUP(AG320,'[3]Listas Ley Transparencia'!$H$3:$M$17,6,0))</f>
        <v>No Aplica</v>
      </c>
      <c r="AM320" s="238" t="s">
        <v>235</v>
      </c>
      <c r="AN320" s="239">
        <v>45952</v>
      </c>
      <c r="AO320" s="201" t="s">
        <v>264</v>
      </c>
      <c r="AP320" s="201" t="s">
        <v>267</v>
      </c>
      <c r="AQ320" s="245" t="s">
        <v>970</v>
      </c>
    </row>
    <row r="321" spans="1:43" ht="40" customHeight="1">
      <c r="A321" s="67">
        <v>314</v>
      </c>
      <c r="B321" s="392" t="s">
        <v>947</v>
      </c>
      <c r="C321" s="450" t="s">
        <v>948</v>
      </c>
      <c r="D321" s="204" t="s">
        <v>971</v>
      </c>
      <c r="E321" s="204" t="s">
        <v>972</v>
      </c>
      <c r="F321" s="397" t="s">
        <v>137</v>
      </c>
      <c r="G321" s="397" t="s">
        <v>973</v>
      </c>
      <c r="H321" s="437" t="s">
        <v>974</v>
      </c>
      <c r="I321" s="437" t="s">
        <v>974</v>
      </c>
      <c r="J321" s="416" t="s">
        <v>93</v>
      </c>
      <c r="K321" s="61" t="s">
        <v>94</v>
      </c>
      <c r="L321" s="318" t="s">
        <v>95</v>
      </c>
      <c r="M321" s="417">
        <f>IFERROR(VLOOKUP(L321,'[3]Listas Activos'!$B$24:$C$28,2,0),0)</f>
        <v>5</v>
      </c>
      <c r="N321" s="394" t="s">
        <v>96</v>
      </c>
      <c r="O321" s="394">
        <f>IFERROR(VLOOKUP(N321,'[3]Listas Activos'!$B$31:$C$35,2,0),0)</f>
        <v>5</v>
      </c>
      <c r="P321" s="394" t="s">
        <v>96</v>
      </c>
      <c r="Q321" s="394">
        <f>IFERROR(VLOOKUP(P321,'[3]Listas Activos'!$B$38:$C$42,2,0),0)</f>
        <v>5</v>
      </c>
      <c r="R321" s="394">
        <f t="shared" si="23"/>
        <v>5</v>
      </c>
      <c r="S321" s="394" t="str">
        <f>IFERROR(VLOOKUP(R321,'[3]Listas Activos'!$B$4:$C$7,2,0),"-")</f>
        <v>Alto</v>
      </c>
      <c r="T321" s="394"/>
      <c r="U321" s="394" t="s">
        <v>116</v>
      </c>
      <c r="V321" s="394"/>
      <c r="W321" s="394"/>
      <c r="X321" s="394"/>
      <c r="Y321" s="394"/>
      <c r="Z321" s="394" t="s">
        <v>98</v>
      </c>
      <c r="AA321" s="397" t="s">
        <v>415</v>
      </c>
      <c r="AB321" s="394" t="s">
        <v>262</v>
      </c>
      <c r="AC321" s="394" t="s">
        <v>263</v>
      </c>
      <c r="AD321" s="391">
        <v>40909</v>
      </c>
      <c r="AE321" s="394" t="s">
        <v>102</v>
      </c>
      <c r="AF321" s="399" t="s">
        <v>975</v>
      </c>
      <c r="AG321" s="394" t="s">
        <v>283</v>
      </c>
      <c r="AH321" s="394"/>
      <c r="AI321" s="400" t="str">
        <f>IF(ISERROR(VLOOKUP(AG321,'[3]Listas Ley Transparencia'!$H$3:$M$17,2,0)),"",VLOOKUP(AG321,'[3]Listas Ley Transparencia'!$H$3:$M$17,2,0))</f>
        <v>Información exceptuada por daño de derechos a personas naturales o jurídicas. Articulo 18 Ley 1712 de 2014</v>
      </c>
      <c r="AJ321" s="400" t="str">
        <f>IF(ISERROR(VLOOKUP(AG321,'[3]Listas Ley Transparencia'!$H$3:$M$17,3,0)),"",VLOOKUP(AG321,'[3]Listas Ley Transparencia'!$H$3:$M$17,3,0))</f>
        <v>Los secretos comerciales, industriales y profesionales, así como los estipulados en el parágrafo del articulo 77 de la Ley 1474 de 2011</v>
      </c>
      <c r="AK321" s="400" t="str">
        <f>IF(ISERROR(VLOOKUP(AG321,'[3]Listas Ley Transparencia'!$H$3:$M$17,4,0)),"",VLOOKUP(AG321,'[3]Listas Ley Transparencia'!$H$3:$M$17,4,0))</f>
        <v>Publica Clasificada</v>
      </c>
      <c r="AL321" s="400" t="str">
        <f>IF(ISERROR(VLOOKUP(AG321,'[3]Listas Ley Transparencia'!$H$3:$M$17,6,0)),"",VLOOKUP(AG321,'[3]Listas Ley Transparencia'!$H$3:$M$17,6,0))</f>
        <v>Ilimitada</v>
      </c>
      <c r="AM321" s="238" t="s">
        <v>448</v>
      </c>
      <c r="AN321" s="239">
        <v>45952</v>
      </c>
      <c r="AO321" s="201" t="s">
        <v>264</v>
      </c>
      <c r="AP321" s="201" t="s">
        <v>267</v>
      </c>
      <c r="AQ321" s="245" t="s">
        <v>951</v>
      </c>
    </row>
    <row r="322" spans="1:43" ht="40" customHeight="1">
      <c r="A322" s="67">
        <v>315</v>
      </c>
      <c r="B322" s="392" t="s">
        <v>947</v>
      </c>
      <c r="C322" s="450" t="s">
        <v>948</v>
      </c>
      <c r="D322" s="204" t="s">
        <v>976</v>
      </c>
      <c r="E322" s="204" t="s">
        <v>977</v>
      </c>
      <c r="F322" s="397" t="s">
        <v>90</v>
      </c>
      <c r="G322" s="397" t="s">
        <v>978</v>
      </c>
      <c r="H322" s="437" t="s">
        <v>974</v>
      </c>
      <c r="I322" s="437" t="s">
        <v>974</v>
      </c>
      <c r="J322" s="396"/>
      <c r="K322" s="61" t="s">
        <v>94</v>
      </c>
      <c r="L322" s="318" t="s">
        <v>95</v>
      </c>
      <c r="M322" s="394">
        <f>IFERROR(VLOOKUP(L322,'[3]Listas Activos'!$B$24:$C$28,2,0),0)</f>
        <v>5</v>
      </c>
      <c r="N322" s="394" t="s">
        <v>96</v>
      </c>
      <c r="O322" s="394">
        <f>IFERROR(VLOOKUP(N322,'[3]Listas Activos'!$B$31:$C$35,2,0),0)</f>
        <v>5</v>
      </c>
      <c r="P322" s="394" t="s">
        <v>96</v>
      </c>
      <c r="Q322" s="394">
        <f>IFERROR(VLOOKUP(P322,'[3]Listas Activos'!$B$38:$C$42,2,0),0)</f>
        <v>5</v>
      </c>
      <c r="R322" s="394">
        <f t="shared" si="23"/>
        <v>5</v>
      </c>
      <c r="S322" s="394" t="str">
        <f>IFERROR(VLOOKUP(R322,'[3]Listas Activos'!$B$4:$C$7,2,0),"-")</f>
        <v>Alto</v>
      </c>
      <c r="T322" s="394" t="s">
        <v>979</v>
      </c>
      <c r="U322" s="394" t="s">
        <v>97</v>
      </c>
      <c r="V322" s="394" t="s">
        <v>97</v>
      </c>
      <c r="W322" s="394" t="s">
        <v>116</v>
      </c>
      <c r="X322" s="394" t="s">
        <v>116</v>
      </c>
      <c r="Y322" s="394" t="s">
        <v>116</v>
      </c>
      <c r="Z322" s="394" t="s">
        <v>98</v>
      </c>
      <c r="AA322" s="397" t="s">
        <v>415</v>
      </c>
      <c r="AB322" s="394" t="s">
        <v>262</v>
      </c>
      <c r="AC322" s="394" t="s">
        <v>263</v>
      </c>
      <c r="AD322" s="394">
        <v>2012</v>
      </c>
      <c r="AE322" s="394" t="s">
        <v>102</v>
      </c>
      <c r="AF322" s="399" t="s">
        <v>975</v>
      </c>
      <c r="AG322" s="394" t="s">
        <v>283</v>
      </c>
      <c r="AH322" s="394" t="s">
        <v>980</v>
      </c>
      <c r="AI322" s="400" t="str">
        <f>IF(ISERROR(VLOOKUP(AG322,'[3]Listas Ley Transparencia'!$H$3:$M$17,2,0)),"",VLOOKUP(AG322,'[3]Listas Ley Transparencia'!$H$3:$M$17,2,0))</f>
        <v>Información exceptuada por daño de derechos a personas naturales o jurídicas. Articulo 18 Ley 1712 de 2014</v>
      </c>
      <c r="AJ322" s="400" t="str">
        <f>IF(ISERROR(VLOOKUP(AG322,'[3]Listas Ley Transparencia'!$H$3:$M$17,3,0)),"",VLOOKUP(AG322,'[3]Listas Ley Transparencia'!$H$3:$M$17,3,0))</f>
        <v>Los secretos comerciales, industriales y profesionales, así como los estipulados en el parágrafo del articulo 77 de la Ley 1474 de 2011</v>
      </c>
      <c r="AK322" s="400" t="str">
        <f>IF(ISERROR(VLOOKUP(AG322,'[3]Listas Ley Transparencia'!$H$3:$M$17,4,0)),"",VLOOKUP(AG322,'[3]Listas Ley Transparencia'!$H$3:$M$17,4,0))</f>
        <v>Publica Clasificada</v>
      </c>
      <c r="AL322" s="400" t="str">
        <f>IF(ISERROR(VLOOKUP(AG322,'[3]Listas Ley Transparencia'!$H$3:$M$17,6,0)),"",VLOOKUP(AG322,'[3]Listas Ley Transparencia'!$H$3:$M$17,6,0))</f>
        <v>Ilimitada</v>
      </c>
      <c r="AM322" s="238" t="s">
        <v>448</v>
      </c>
      <c r="AN322" s="239">
        <v>45952</v>
      </c>
      <c r="AO322" s="201" t="s">
        <v>264</v>
      </c>
      <c r="AP322" s="201" t="s">
        <v>267</v>
      </c>
      <c r="AQ322" s="245" t="s">
        <v>951</v>
      </c>
    </row>
    <row r="323" spans="1:43" ht="40" customHeight="1">
      <c r="A323" s="67">
        <v>316</v>
      </c>
      <c r="B323" s="392" t="s">
        <v>947</v>
      </c>
      <c r="C323" s="438" t="s">
        <v>948</v>
      </c>
      <c r="D323" s="204" t="s">
        <v>981</v>
      </c>
      <c r="E323" s="204" t="s">
        <v>982</v>
      </c>
      <c r="F323" s="397" t="s">
        <v>90</v>
      </c>
      <c r="G323" s="397" t="s">
        <v>947</v>
      </c>
      <c r="H323" s="437" t="s">
        <v>974</v>
      </c>
      <c r="I323" s="437" t="s">
        <v>974</v>
      </c>
      <c r="J323" s="396" t="s">
        <v>93</v>
      </c>
      <c r="K323" s="61" t="s">
        <v>94</v>
      </c>
      <c r="L323" s="318" t="s">
        <v>125</v>
      </c>
      <c r="M323" s="394">
        <f>IFERROR(VLOOKUP(L323,'[3]Listas Activos'!$B$24:$C$28,2,0),0)</f>
        <v>3</v>
      </c>
      <c r="N323" s="401" t="s">
        <v>96</v>
      </c>
      <c r="O323" s="394">
        <f>IFERROR(VLOOKUP(N323,'[3]Listas Activos'!$B$31:$C$35,2,0),0)</f>
        <v>5</v>
      </c>
      <c r="P323" s="394" t="s">
        <v>96</v>
      </c>
      <c r="Q323" s="394">
        <f>IFERROR(VLOOKUP(P323,'[3]Listas Activos'!$B$38:$C$42,2,0),0)</f>
        <v>5</v>
      </c>
      <c r="R323" s="394">
        <f t="shared" si="23"/>
        <v>5</v>
      </c>
      <c r="S323" s="394" t="str">
        <f>IFERROR(VLOOKUP(R323,'[3]Listas Activos'!$B$4:$C$7,2,0),"-")</f>
        <v>Alto</v>
      </c>
      <c r="T323" s="394" t="s">
        <v>983</v>
      </c>
      <c r="U323" s="394" t="s">
        <v>116</v>
      </c>
      <c r="V323" s="394"/>
      <c r="W323" s="394"/>
      <c r="X323" s="394"/>
      <c r="Y323" s="394"/>
      <c r="Z323" s="394" t="s">
        <v>100</v>
      </c>
      <c r="AA323" s="397" t="s">
        <v>99</v>
      </c>
      <c r="AB323" s="394" t="s">
        <v>262</v>
      </c>
      <c r="AC323" s="394" t="s">
        <v>263</v>
      </c>
      <c r="AD323" s="391">
        <v>40909</v>
      </c>
      <c r="AE323" s="393" t="s">
        <v>102</v>
      </c>
      <c r="AF323" s="399" t="s">
        <v>959</v>
      </c>
      <c r="AG323" s="394" t="s">
        <v>234</v>
      </c>
      <c r="AH323" s="394"/>
      <c r="AI323" s="400" t="str">
        <f>IF(ISERROR(VLOOKUP(AG323,'[3]Listas Ley Transparencia'!$H$3:$M$17,2,0)),"",VLOOKUP(AG323,'[3]Listas Ley Transparencia'!$H$3:$M$17,2,0))</f>
        <v>Información publica y de conocimiento general</v>
      </c>
      <c r="AJ323" s="400" t="str">
        <f>IF(ISERROR(VLOOKUP(AG323,'[3]Listas Ley Transparencia'!$H$3:$M$17,3,0)),"",VLOOKUP(AG323,'[3]Listas Ley Transparencia'!$H$3:$M$17,3,0))</f>
        <v>Información publica y de conocimiento general</v>
      </c>
      <c r="AK323" s="400" t="str">
        <f>IF(ISERROR(VLOOKUP(AG323,'[3]Listas Ley Transparencia'!$H$3:$M$17,4,0)),"",VLOOKUP(AG323,'[3]Listas Ley Transparencia'!$H$3:$M$17,4,0))</f>
        <v>Publica</v>
      </c>
      <c r="AL323" s="400" t="str">
        <f>IF(ISERROR(VLOOKUP(AG323,'[3]Listas Ley Transparencia'!$H$3:$M$17,6,0)),"",VLOOKUP(AG323,'[3]Listas Ley Transparencia'!$H$3:$M$17,6,0))</f>
        <v>No Aplica</v>
      </c>
      <c r="AM323" s="238" t="s">
        <v>235</v>
      </c>
      <c r="AN323" s="239">
        <v>45952</v>
      </c>
      <c r="AO323" s="201" t="s">
        <v>264</v>
      </c>
      <c r="AP323" s="201" t="s">
        <v>267</v>
      </c>
      <c r="AQ323" s="245" t="s">
        <v>268</v>
      </c>
    </row>
    <row r="324" spans="1:43" ht="40" customHeight="1">
      <c r="A324" s="67">
        <v>317</v>
      </c>
      <c r="B324" s="392" t="s">
        <v>947</v>
      </c>
      <c r="C324" s="438" t="s">
        <v>948</v>
      </c>
      <c r="D324" s="204" t="s">
        <v>984</v>
      </c>
      <c r="E324" s="204" t="s">
        <v>985</v>
      </c>
      <c r="F324" s="397" t="s">
        <v>90</v>
      </c>
      <c r="G324" s="397" t="s">
        <v>986</v>
      </c>
      <c r="H324" s="437" t="s">
        <v>974</v>
      </c>
      <c r="I324" s="437" t="s">
        <v>974</v>
      </c>
      <c r="J324" s="396" t="s">
        <v>113</v>
      </c>
      <c r="K324" s="61" t="s">
        <v>94</v>
      </c>
      <c r="L324" s="318" t="s">
        <v>125</v>
      </c>
      <c r="M324" s="394">
        <f>IFERROR(VLOOKUP(L324,'[3]Listas Activos'!$B$24:$C$28,2,0),0)</f>
        <v>3</v>
      </c>
      <c r="N324" s="394" t="s">
        <v>96</v>
      </c>
      <c r="O324" s="394">
        <f>IFERROR(VLOOKUP(N324,'[3]Listas Activos'!$B$31:$C$35,2,0),0)</f>
        <v>5</v>
      </c>
      <c r="P324" s="394" t="s">
        <v>96</v>
      </c>
      <c r="Q324" s="394">
        <f>IFERROR(VLOOKUP(P324,'[3]Listas Activos'!$B$38:$C$42,2,0),0)</f>
        <v>5</v>
      </c>
      <c r="R324" s="394">
        <f t="shared" si="23"/>
        <v>5</v>
      </c>
      <c r="S324" s="394" t="str">
        <f>IFERROR(VLOOKUP(R324,'[3]Listas Activos'!$B$4:$C$7,2,0),"-")</f>
        <v>Alto</v>
      </c>
      <c r="T324" s="394" t="s">
        <v>987</v>
      </c>
      <c r="U324" s="394" t="s">
        <v>116</v>
      </c>
      <c r="V324" s="394"/>
      <c r="W324" s="394"/>
      <c r="X324" s="394"/>
      <c r="Y324" s="394"/>
      <c r="Z324" s="394" t="s">
        <v>98</v>
      </c>
      <c r="AA324" s="397" t="s">
        <v>99</v>
      </c>
      <c r="AB324" s="394" t="s">
        <v>764</v>
      </c>
      <c r="AC324" s="394" t="s">
        <v>263</v>
      </c>
      <c r="AD324" s="391">
        <v>40909</v>
      </c>
      <c r="AE324" s="394" t="s">
        <v>102</v>
      </c>
      <c r="AF324" s="399" t="s">
        <v>959</v>
      </c>
      <c r="AG324" s="394" t="s">
        <v>234</v>
      </c>
      <c r="AH324" s="394"/>
      <c r="AI324" s="400" t="str">
        <f>IF(ISERROR(VLOOKUP(AG324,'[3]Listas Ley Transparencia'!$H$3:$M$17,2,0)),"",VLOOKUP(AG324,'[3]Listas Ley Transparencia'!$H$3:$M$17,2,0))</f>
        <v>Información publica y de conocimiento general</v>
      </c>
      <c r="AJ324" s="400" t="str">
        <f>IF(ISERROR(VLOOKUP(AG324,'[3]Listas Ley Transparencia'!$H$3:$M$17,3,0)),"",VLOOKUP(AG324,'[3]Listas Ley Transparencia'!$H$3:$M$17,3,0))</f>
        <v>Información publica y de conocimiento general</v>
      </c>
      <c r="AK324" s="400" t="str">
        <f>IF(ISERROR(VLOOKUP(AG324,'[3]Listas Ley Transparencia'!$H$3:$M$17,4,0)),"",VLOOKUP(AG324,'[3]Listas Ley Transparencia'!$H$3:$M$17,4,0))</f>
        <v>Publica</v>
      </c>
      <c r="AL324" s="400" t="str">
        <f>IF(ISERROR(VLOOKUP(AG324,'[3]Listas Ley Transparencia'!$H$3:$M$17,6,0)),"",VLOOKUP(AG324,'[3]Listas Ley Transparencia'!$H$3:$M$17,6,0))</f>
        <v>No Aplica</v>
      </c>
      <c r="AM324" s="238" t="s">
        <v>235</v>
      </c>
      <c r="AN324" s="239">
        <v>45952</v>
      </c>
      <c r="AO324" s="201" t="s">
        <v>264</v>
      </c>
      <c r="AP324" s="201" t="s">
        <v>267</v>
      </c>
      <c r="AQ324" s="245" t="s">
        <v>268</v>
      </c>
    </row>
    <row r="325" spans="1:43" ht="40" customHeight="1">
      <c r="A325" s="67">
        <v>318</v>
      </c>
      <c r="B325" s="392" t="s">
        <v>947</v>
      </c>
      <c r="C325" s="438" t="s">
        <v>948</v>
      </c>
      <c r="D325" s="204" t="s">
        <v>988</v>
      </c>
      <c r="E325" s="204" t="s">
        <v>989</v>
      </c>
      <c r="F325" s="397" t="s">
        <v>137</v>
      </c>
      <c r="G325" s="397"/>
      <c r="H325" s="437" t="s">
        <v>974</v>
      </c>
      <c r="I325" s="437" t="s">
        <v>974</v>
      </c>
      <c r="J325" s="396" t="s">
        <v>113</v>
      </c>
      <c r="K325" s="61" t="s">
        <v>94</v>
      </c>
      <c r="L325" s="318" t="s">
        <v>125</v>
      </c>
      <c r="M325" s="394">
        <f>IFERROR(VLOOKUP(L325,'[3]Listas Activos'!$B$24:$C$28,2,0),0)</f>
        <v>3</v>
      </c>
      <c r="N325" s="394" t="s">
        <v>96</v>
      </c>
      <c r="O325" s="394">
        <f>IFERROR(VLOOKUP(N325,'[3]Listas Activos'!$B$31:$C$35,2,0),0)</f>
        <v>5</v>
      </c>
      <c r="P325" s="394" t="s">
        <v>96</v>
      </c>
      <c r="Q325" s="394">
        <f>IFERROR(VLOOKUP(P325,'[3]Listas Activos'!$B$38:$C$42,2,0),0)</f>
        <v>5</v>
      </c>
      <c r="R325" s="394">
        <f t="shared" si="23"/>
        <v>5</v>
      </c>
      <c r="S325" s="394" t="str">
        <f>IFERROR(VLOOKUP(R325,'[3]Listas Activos'!$B$4:$C$7,2,0),"-")</f>
        <v>Alto</v>
      </c>
      <c r="T325" s="394"/>
      <c r="U325" s="394" t="s">
        <v>116</v>
      </c>
      <c r="V325" s="394"/>
      <c r="W325" s="394"/>
      <c r="X325" s="394"/>
      <c r="Y325" s="394"/>
      <c r="Z325" s="394" t="s">
        <v>205</v>
      </c>
      <c r="AA325" s="397" t="s">
        <v>99</v>
      </c>
      <c r="AB325" s="394" t="s">
        <v>764</v>
      </c>
      <c r="AC325" s="394" t="s">
        <v>263</v>
      </c>
      <c r="AD325" s="391">
        <v>40909</v>
      </c>
      <c r="AE325" s="394" t="s">
        <v>102</v>
      </c>
      <c r="AF325" s="399" t="s">
        <v>959</v>
      </c>
      <c r="AG325" s="394" t="s">
        <v>234</v>
      </c>
      <c r="AH325" s="394"/>
      <c r="AI325" s="400" t="str">
        <f>IF(ISERROR(VLOOKUP(AG325,'[3]Listas Ley Transparencia'!$H$3:$M$17,2,0)),"",VLOOKUP(AG325,'[3]Listas Ley Transparencia'!$H$3:$M$17,2,0))</f>
        <v>Información publica y de conocimiento general</v>
      </c>
      <c r="AJ325" s="400" t="str">
        <f>IF(ISERROR(VLOOKUP(AG325,'[3]Listas Ley Transparencia'!$H$3:$M$17,3,0)),"",VLOOKUP(AG325,'[3]Listas Ley Transparencia'!$H$3:$M$17,3,0))</f>
        <v>Información publica y de conocimiento general</v>
      </c>
      <c r="AK325" s="400" t="str">
        <f>IF(ISERROR(VLOOKUP(AG325,'[3]Listas Ley Transparencia'!$H$3:$M$17,4,0)),"",VLOOKUP(AG325,'[3]Listas Ley Transparencia'!$H$3:$M$17,4,0))</f>
        <v>Publica</v>
      </c>
      <c r="AL325" s="400" t="str">
        <f>IF(ISERROR(VLOOKUP(AG325,'[3]Listas Ley Transparencia'!$H$3:$M$17,6,0)),"",VLOOKUP(AG325,'[3]Listas Ley Transparencia'!$H$3:$M$17,6,0))</f>
        <v>No Aplica</v>
      </c>
      <c r="AM325" s="238" t="s">
        <v>235</v>
      </c>
      <c r="AN325" s="239">
        <v>45952</v>
      </c>
      <c r="AO325" s="201" t="s">
        <v>264</v>
      </c>
      <c r="AP325" s="201" t="s">
        <v>267</v>
      </c>
      <c r="AQ325" s="245" t="s">
        <v>951</v>
      </c>
    </row>
    <row r="326" spans="1:43" ht="40" customHeight="1">
      <c r="A326" s="67">
        <v>319</v>
      </c>
      <c r="B326" s="392" t="s">
        <v>947</v>
      </c>
      <c r="C326" s="450" t="s">
        <v>948</v>
      </c>
      <c r="D326" s="204" t="s">
        <v>990</v>
      </c>
      <c r="E326" s="204" t="s">
        <v>972</v>
      </c>
      <c r="F326" s="397" t="s">
        <v>137</v>
      </c>
      <c r="G326" s="397" t="s">
        <v>947</v>
      </c>
      <c r="H326" s="437" t="s">
        <v>974</v>
      </c>
      <c r="I326" s="437" t="s">
        <v>974</v>
      </c>
      <c r="J326" s="416" t="s">
        <v>93</v>
      </c>
      <c r="K326" s="61" t="s">
        <v>94</v>
      </c>
      <c r="L326" s="318" t="s">
        <v>95</v>
      </c>
      <c r="M326" s="417">
        <f>IFERROR(VLOOKUP(L326,'[3]Listas Activos'!$B$24:$C$28,2,0),0)</f>
        <v>5</v>
      </c>
      <c r="N326" s="394" t="s">
        <v>96</v>
      </c>
      <c r="O326" s="394">
        <f>IFERROR(VLOOKUP(N326,'[3]Listas Activos'!$B$31:$C$35,2,0),0)</f>
        <v>5</v>
      </c>
      <c r="P326" s="394" t="s">
        <v>96</v>
      </c>
      <c r="Q326" s="394">
        <f>IFERROR(VLOOKUP(P326,'[3]Listas Activos'!$B$38:$C$42,2,0),0)</f>
        <v>5</v>
      </c>
      <c r="R326" s="394">
        <f t="shared" si="23"/>
        <v>5</v>
      </c>
      <c r="S326" s="394" t="str">
        <f>IFERROR(VLOOKUP(R326,'[3]Listas Activos'!$B$4:$C$7,2,0),"-")</f>
        <v>Alto</v>
      </c>
      <c r="T326" s="394"/>
      <c r="U326" s="394" t="s">
        <v>116</v>
      </c>
      <c r="V326" s="394"/>
      <c r="W326" s="394"/>
      <c r="X326" s="394"/>
      <c r="Y326" s="394"/>
      <c r="Z326" s="394" t="s">
        <v>98</v>
      </c>
      <c r="AA326" s="397" t="s">
        <v>99</v>
      </c>
      <c r="AB326" s="394" t="s">
        <v>262</v>
      </c>
      <c r="AC326" s="394" t="s">
        <v>263</v>
      </c>
      <c r="AD326" s="391">
        <v>40909</v>
      </c>
      <c r="AE326" s="394" t="s">
        <v>102</v>
      </c>
      <c r="AF326" s="399" t="s">
        <v>975</v>
      </c>
      <c r="AG326" s="394" t="s">
        <v>283</v>
      </c>
      <c r="AH326" s="394"/>
      <c r="AI326" s="400" t="str">
        <f>IF(ISERROR(VLOOKUP(AG326,'[3]Listas Ley Transparencia'!$H$3:$M$17,2,0)),"",VLOOKUP(AG326,'[3]Listas Ley Transparencia'!$H$3:$M$17,2,0))</f>
        <v>Información exceptuada por daño de derechos a personas naturales o jurídicas. Articulo 18 Ley 1712 de 2014</v>
      </c>
      <c r="AJ326" s="400" t="str">
        <f>IF(ISERROR(VLOOKUP(AG326,'[3]Listas Ley Transparencia'!$H$3:$M$17,3,0)),"",VLOOKUP(AG326,'[3]Listas Ley Transparencia'!$H$3:$M$17,3,0))</f>
        <v>Los secretos comerciales, industriales y profesionales, así como los estipulados en el parágrafo del articulo 77 de la Ley 1474 de 2011</v>
      </c>
      <c r="AK326" s="400" t="str">
        <f>IF(ISERROR(VLOOKUP(AG326,'[3]Listas Ley Transparencia'!$H$3:$M$17,4,0)),"",VLOOKUP(AG326,'[3]Listas Ley Transparencia'!$H$3:$M$17,4,0))</f>
        <v>Publica Clasificada</v>
      </c>
      <c r="AL326" s="400" t="str">
        <f>IF(ISERROR(VLOOKUP(AG326,'[3]Listas Ley Transparencia'!$H$3:$M$17,6,0)),"",VLOOKUP(AG326,'[3]Listas Ley Transparencia'!$H$3:$M$17,6,0))</f>
        <v>Ilimitada</v>
      </c>
      <c r="AM326" s="238" t="s">
        <v>448</v>
      </c>
      <c r="AN326" s="239">
        <v>45952</v>
      </c>
      <c r="AO326" s="201" t="s">
        <v>264</v>
      </c>
      <c r="AP326" s="201" t="s">
        <v>267</v>
      </c>
      <c r="AQ326" s="245" t="s">
        <v>951</v>
      </c>
    </row>
    <row r="327" spans="1:43" ht="40" customHeight="1">
      <c r="A327" s="67">
        <v>320</v>
      </c>
      <c r="B327" s="392" t="s">
        <v>947</v>
      </c>
      <c r="C327" s="451" t="s">
        <v>991</v>
      </c>
      <c r="D327" s="204" t="s">
        <v>992</v>
      </c>
      <c r="E327" s="204" t="s">
        <v>993</v>
      </c>
      <c r="F327" s="397" t="s">
        <v>90</v>
      </c>
      <c r="G327" s="397" t="s">
        <v>994</v>
      </c>
      <c r="H327" s="437" t="s">
        <v>974</v>
      </c>
      <c r="I327" s="437" t="s">
        <v>974</v>
      </c>
      <c r="J327" s="396" t="s">
        <v>113</v>
      </c>
      <c r="K327" s="61" t="s">
        <v>94</v>
      </c>
      <c r="L327" s="318" t="s">
        <v>95</v>
      </c>
      <c r="M327" s="394">
        <f>IFERROR(VLOOKUP(L327,'[3]Listas Activos'!$B$24:$C$28,2,0),0)</f>
        <v>5</v>
      </c>
      <c r="N327" s="394" t="s">
        <v>96</v>
      </c>
      <c r="O327" s="394">
        <f>IFERROR(VLOOKUP(N327,'[3]Listas Activos'!$B$31:$C$35,2,0),0)</f>
        <v>5</v>
      </c>
      <c r="P327" s="394" t="s">
        <v>96</v>
      </c>
      <c r="Q327" s="394">
        <f>IFERROR(VLOOKUP(P327,'[3]Listas Activos'!$B$38:$C$42,2,0),0)</f>
        <v>5</v>
      </c>
      <c r="R327" s="394">
        <f t="shared" si="23"/>
        <v>5</v>
      </c>
      <c r="S327" s="394" t="str">
        <f>IFERROR(VLOOKUP(R327,'[3]Listas Activos'!$B$4:$C$7,2,0),"-")</f>
        <v>Alto</v>
      </c>
      <c r="T327" s="394" t="s">
        <v>995</v>
      </c>
      <c r="U327" s="394" t="s">
        <v>97</v>
      </c>
      <c r="V327" s="394" t="s">
        <v>116</v>
      </c>
      <c r="W327" s="394" t="s">
        <v>116</v>
      </c>
      <c r="X327" s="394" t="s">
        <v>97</v>
      </c>
      <c r="Y327" s="394" t="s">
        <v>116</v>
      </c>
      <c r="Z327" s="394" t="s">
        <v>98</v>
      </c>
      <c r="AA327" s="397" t="s">
        <v>99</v>
      </c>
      <c r="AB327" s="394" t="s">
        <v>764</v>
      </c>
      <c r="AC327" s="394" t="s">
        <v>263</v>
      </c>
      <c r="AD327" s="394">
        <v>2012</v>
      </c>
      <c r="AE327" s="394" t="s">
        <v>102</v>
      </c>
      <c r="AF327" s="399" t="s">
        <v>959</v>
      </c>
      <c r="AG327" s="394" t="s">
        <v>283</v>
      </c>
      <c r="AH327" s="394" t="s">
        <v>996</v>
      </c>
      <c r="AI327" s="400" t="str">
        <f>IF(ISERROR(VLOOKUP(AG327,'[3]Listas Ley Transparencia'!$H$3:$M$17,2,0)),"",VLOOKUP(AG327,'[3]Listas Ley Transparencia'!$H$3:$M$17,2,0))</f>
        <v>Información exceptuada por daño de derechos a personas naturales o jurídicas. Articulo 18 Ley 1712 de 2014</v>
      </c>
      <c r="AJ327" s="400" t="str">
        <f>IF(ISERROR(VLOOKUP(AG327,'[3]Listas Ley Transparencia'!$H$3:$M$17,3,0)),"",VLOOKUP(AG327,'[3]Listas Ley Transparencia'!$H$3:$M$17,3,0))</f>
        <v>Los secretos comerciales, industriales y profesionales, así como los estipulados en el parágrafo del articulo 77 de la Ley 1474 de 2011</v>
      </c>
      <c r="AK327" s="400" t="str">
        <f>IF(ISERROR(VLOOKUP(AG327,'[3]Listas Ley Transparencia'!$H$3:$M$17,4,0)),"",VLOOKUP(AG327,'[3]Listas Ley Transparencia'!$H$3:$M$17,4,0))</f>
        <v>Publica Clasificada</v>
      </c>
      <c r="AL327" s="400" t="str">
        <f>IF(ISERROR(VLOOKUP(AG327,'[3]Listas Ley Transparencia'!$H$3:$M$17,6,0)),"",VLOOKUP(AG327,'[3]Listas Ley Transparencia'!$H$3:$M$17,6,0))</f>
        <v>Ilimitada</v>
      </c>
      <c r="AM327" s="238" t="s">
        <v>448</v>
      </c>
      <c r="AN327" s="239">
        <v>45952</v>
      </c>
      <c r="AO327" s="201" t="s">
        <v>264</v>
      </c>
      <c r="AP327" s="201" t="s">
        <v>108</v>
      </c>
      <c r="AQ327" s="245" t="s">
        <v>997</v>
      </c>
    </row>
    <row r="328" spans="1:43" ht="40" customHeight="1">
      <c r="A328" s="67">
        <v>321</v>
      </c>
      <c r="B328" s="392" t="s">
        <v>947</v>
      </c>
      <c r="C328" s="451" t="s">
        <v>991</v>
      </c>
      <c r="D328" s="204" t="s">
        <v>998</v>
      </c>
      <c r="E328" s="204" t="s">
        <v>999</v>
      </c>
      <c r="F328" s="397" t="s">
        <v>90</v>
      </c>
      <c r="G328" s="397" t="s">
        <v>1000</v>
      </c>
      <c r="H328" s="437" t="s">
        <v>974</v>
      </c>
      <c r="I328" s="437" t="s">
        <v>974</v>
      </c>
      <c r="J328" s="396" t="s">
        <v>113</v>
      </c>
      <c r="K328" s="61" t="s">
        <v>94</v>
      </c>
      <c r="L328" s="318" t="s">
        <v>95</v>
      </c>
      <c r="M328" s="394">
        <f>IFERROR(VLOOKUP(L328,'[3]Listas Activos'!$B$24:$C$28,2,0),0)</f>
        <v>5</v>
      </c>
      <c r="N328" s="394" t="s">
        <v>96</v>
      </c>
      <c r="O328" s="394">
        <f>IFERROR(VLOOKUP(N328,'[3]Listas Activos'!$B$31:$C$35,2,0),0)</f>
        <v>5</v>
      </c>
      <c r="P328" s="394" t="s">
        <v>96</v>
      </c>
      <c r="Q328" s="394">
        <f>IFERROR(VLOOKUP(P328,'[3]Listas Activos'!$B$38:$C$42,2,0),0)</f>
        <v>5</v>
      </c>
      <c r="R328" s="394">
        <f t="shared" ref="R328:R359" si="24">IF(AND(M328&gt;0,O328&gt;0,Q328&gt;0,U328="Si"),5,IF(OR(M328=0,O328=0,Q328=0),0,IF(AND(M328=1,O328=1,Q328=1),1,(IF(OR(AND(M328=5,O328=5),AND(O328=5,Q328=5),AND(M328=5,Q328=5),AND(M328=5,O328=5,Q328=5)),5,3)))))</f>
        <v>5</v>
      </c>
      <c r="S328" s="394" t="str">
        <f>IFERROR(VLOOKUP(R328,'[3]Listas Activos'!$B$4:$C$7,2,0),"-")</f>
        <v>Alto</v>
      </c>
      <c r="T328" s="394" t="s">
        <v>995</v>
      </c>
      <c r="U328" s="394" t="s">
        <v>97</v>
      </c>
      <c r="V328" s="394" t="s">
        <v>116</v>
      </c>
      <c r="W328" s="394" t="s">
        <v>116</v>
      </c>
      <c r="X328" s="394" t="s">
        <v>97</v>
      </c>
      <c r="Y328" s="394" t="s">
        <v>116</v>
      </c>
      <c r="Z328" s="394" t="s">
        <v>98</v>
      </c>
      <c r="AA328" s="397" t="s">
        <v>99</v>
      </c>
      <c r="AB328" s="394" t="s">
        <v>764</v>
      </c>
      <c r="AC328" s="394" t="s">
        <v>263</v>
      </c>
      <c r="AD328" s="394">
        <v>2012</v>
      </c>
      <c r="AE328" s="394" t="s">
        <v>102</v>
      </c>
      <c r="AF328" s="399" t="s">
        <v>959</v>
      </c>
      <c r="AG328" s="394" t="s">
        <v>283</v>
      </c>
      <c r="AH328" s="394" t="s">
        <v>996</v>
      </c>
      <c r="AI328" s="400" t="str">
        <f>IF(ISERROR(VLOOKUP(AG328,'[3]Listas Ley Transparencia'!$H$3:$M$17,2,0)),"",VLOOKUP(AG328,'[3]Listas Ley Transparencia'!$H$3:$M$17,2,0))</f>
        <v>Información exceptuada por daño de derechos a personas naturales o jurídicas. Articulo 18 Ley 1712 de 2014</v>
      </c>
      <c r="AJ328" s="400" t="str">
        <f>IF(ISERROR(VLOOKUP(AG328,'[3]Listas Ley Transparencia'!$H$3:$M$17,3,0)),"",VLOOKUP(AG328,'[3]Listas Ley Transparencia'!$H$3:$M$17,3,0))</f>
        <v>Los secretos comerciales, industriales y profesionales, así como los estipulados en el parágrafo del articulo 77 de la Ley 1474 de 2011</v>
      </c>
      <c r="AK328" s="400" t="str">
        <f>IF(ISERROR(VLOOKUP(AG328,'[3]Listas Ley Transparencia'!$H$3:$M$17,4,0)),"",VLOOKUP(AG328,'[3]Listas Ley Transparencia'!$H$3:$M$17,4,0))</f>
        <v>Publica Clasificada</v>
      </c>
      <c r="AL328" s="400" t="str">
        <f>IF(ISERROR(VLOOKUP(AG328,'[3]Listas Ley Transparencia'!$H$3:$M$17,6,0)),"",VLOOKUP(AG328,'[3]Listas Ley Transparencia'!$H$3:$M$17,6,0))</f>
        <v>Ilimitada</v>
      </c>
      <c r="AM328" s="238" t="s">
        <v>448</v>
      </c>
      <c r="AN328" s="239">
        <v>45952</v>
      </c>
      <c r="AO328" s="201" t="s">
        <v>264</v>
      </c>
      <c r="AP328" s="201" t="s">
        <v>108</v>
      </c>
      <c r="AQ328" s="245" t="s">
        <v>997</v>
      </c>
    </row>
    <row r="329" spans="1:43" ht="40" customHeight="1">
      <c r="A329" s="67">
        <v>322</v>
      </c>
      <c r="B329" s="418" t="s">
        <v>947</v>
      </c>
      <c r="C329" s="452" t="s">
        <v>991</v>
      </c>
      <c r="D329" s="204" t="s">
        <v>1001</v>
      </c>
      <c r="E329" s="204" t="s">
        <v>1002</v>
      </c>
      <c r="F329" s="397" t="s">
        <v>137</v>
      </c>
      <c r="G329" s="397" t="s">
        <v>1003</v>
      </c>
      <c r="H329" s="437" t="s">
        <v>974</v>
      </c>
      <c r="I329" s="437" t="s">
        <v>974</v>
      </c>
      <c r="J329" s="397" t="s">
        <v>93</v>
      </c>
      <c r="K329" s="61" t="s">
        <v>94</v>
      </c>
      <c r="L329" s="318" t="s">
        <v>95</v>
      </c>
      <c r="M329" s="394">
        <f>IFERROR(VLOOKUP(L329,'[3]Listas Activos'!$B$24:$C$28,2,0),0)</f>
        <v>5</v>
      </c>
      <c r="N329" s="394" t="s">
        <v>96</v>
      </c>
      <c r="O329" s="394">
        <f>IFERROR(VLOOKUP(N329,'[3]Listas Activos'!$B$31:$C$35,2,0),0)</f>
        <v>5</v>
      </c>
      <c r="P329" s="394" t="s">
        <v>96</v>
      </c>
      <c r="Q329" s="394">
        <f>IFERROR(VLOOKUP(P329,'[3]Listas Activos'!$B$38:$C$42,2,0),0)</f>
        <v>5</v>
      </c>
      <c r="R329" s="394">
        <f t="shared" si="24"/>
        <v>5</v>
      </c>
      <c r="S329" s="394" t="str">
        <f>IFERROR(VLOOKUP(R329,'[3]Listas Activos'!$B$4:$C$7,2,0),"-")</f>
        <v>Alto</v>
      </c>
      <c r="T329" s="394" t="s">
        <v>995</v>
      </c>
      <c r="U329" s="394" t="s">
        <v>97</v>
      </c>
      <c r="V329" s="394" t="s">
        <v>116</v>
      </c>
      <c r="W329" s="394" t="s">
        <v>116</v>
      </c>
      <c r="X329" s="394" t="s">
        <v>97</v>
      </c>
      <c r="Y329" s="394" t="s">
        <v>116</v>
      </c>
      <c r="Z329" s="394" t="s">
        <v>98</v>
      </c>
      <c r="AA329" s="397" t="s">
        <v>99</v>
      </c>
      <c r="AB329" s="394" t="s">
        <v>764</v>
      </c>
      <c r="AC329" s="394" t="s">
        <v>263</v>
      </c>
      <c r="AD329" s="394">
        <v>2012</v>
      </c>
      <c r="AE329" s="394" t="s">
        <v>102</v>
      </c>
      <c r="AF329" s="399" t="s">
        <v>959</v>
      </c>
      <c r="AG329" s="394" t="s">
        <v>283</v>
      </c>
      <c r="AH329" s="394" t="s">
        <v>996</v>
      </c>
      <c r="AI329" s="394" t="str">
        <f>IF(ISERROR(VLOOKUP(AG329,'[3]Listas Ley Transparencia'!$H$3:$M$17,2,0)),"",VLOOKUP(AG329,'[3]Listas Ley Transparencia'!$H$3:$M$17,2,0))</f>
        <v>Información exceptuada por daño de derechos a personas naturales o jurídicas. Articulo 18 Ley 1712 de 2014</v>
      </c>
      <c r="AJ329" s="394" t="str">
        <f>IF(ISERROR(VLOOKUP(AG329,'[3]Listas Ley Transparencia'!$H$3:$M$17,3,0)),"",VLOOKUP(AG329,'[3]Listas Ley Transparencia'!$H$3:$M$17,3,0))</f>
        <v>Los secretos comerciales, industriales y profesionales, así como los estipulados en el parágrafo del articulo 77 de la Ley 1474 de 2011</v>
      </c>
      <c r="AK329" s="394" t="str">
        <f>IF(ISERROR(VLOOKUP(AG329,'[3]Listas Ley Transparencia'!$H$3:$M$17,4,0)),"",VLOOKUP(AG329,'[3]Listas Ley Transparencia'!$H$3:$M$17,4,0))</f>
        <v>Publica Clasificada</v>
      </c>
      <c r="AL329" s="394" t="str">
        <f>IF(ISERROR(VLOOKUP(AG329,'[3]Listas Ley Transparencia'!$H$3:$M$17,6,0)),"",VLOOKUP(AG329,'[3]Listas Ley Transparencia'!$H$3:$M$17,6,0))</f>
        <v>Ilimitada</v>
      </c>
      <c r="AM329" s="238" t="s">
        <v>448</v>
      </c>
      <c r="AN329" s="239">
        <v>45952</v>
      </c>
      <c r="AO329" s="201" t="s">
        <v>264</v>
      </c>
      <c r="AP329" s="201" t="s">
        <v>108</v>
      </c>
      <c r="AQ329" s="245" t="s">
        <v>997</v>
      </c>
    </row>
    <row r="330" spans="1:43" ht="40" customHeight="1">
      <c r="A330" s="67">
        <v>323</v>
      </c>
      <c r="B330" s="392" t="s">
        <v>947</v>
      </c>
      <c r="C330" s="451" t="s">
        <v>457</v>
      </c>
      <c r="D330" s="204" t="s">
        <v>1004</v>
      </c>
      <c r="E330" s="204" t="s">
        <v>977</v>
      </c>
      <c r="F330" s="397" t="s">
        <v>90</v>
      </c>
      <c r="G330" s="397" t="s">
        <v>978</v>
      </c>
      <c r="H330" s="437" t="s">
        <v>974</v>
      </c>
      <c r="I330" s="437" t="s">
        <v>974</v>
      </c>
      <c r="J330" s="396" t="s">
        <v>93</v>
      </c>
      <c r="K330" s="61" t="s">
        <v>94</v>
      </c>
      <c r="L330" s="318" t="s">
        <v>95</v>
      </c>
      <c r="M330" s="394">
        <f>IFERROR(VLOOKUP(L330,'[3]Listas Activos'!$B$24:$C$28,2,0),0)</f>
        <v>5</v>
      </c>
      <c r="N330" s="394" t="s">
        <v>96</v>
      </c>
      <c r="O330" s="394">
        <f>IFERROR(VLOOKUP(N330,'[3]Listas Activos'!$B$31:$C$35,2,0),0)</f>
        <v>5</v>
      </c>
      <c r="P330" s="394" t="s">
        <v>96</v>
      </c>
      <c r="Q330" s="394">
        <f>IFERROR(VLOOKUP(P330,'[3]Listas Activos'!$B$38:$C$42,2,0),0)</f>
        <v>5</v>
      </c>
      <c r="R330" s="394">
        <f t="shared" si="24"/>
        <v>5</v>
      </c>
      <c r="S330" s="394" t="str">
        <f>IFERROR(VLOOKUP(R330,'[3]Listas Activos'!$B$4:$C$7,2,0),"-")</f>
        <v>Alto</v>
      </c>
      <c r="T330" s="394" t="s">
        <v>979</v>
      </c>
      <c r="U330" s="394" t="s">
        <v>97</v>
      </c>
      <c r="V330" s="394"/>
      <c r="W330" s="394"/>
      <c r="X330" s="394" t="s">
        <v>1005</v>
      </c>
      <c r="Y330" s="394" t="s">
        <v>116</v>
      </c>
      <c r="Z330" s="394" t="s">
        <v>98</v>
      </c>
      <c r="AA330" s="397" t="s">
        <v>99</v>
      </c>
      <c r="AB330" s="394" t="s">
        <v>262</v>
      </c>
      <c r="AC330" s="394" t="s">
        <v>296</v>
      </c>
      <c r="AD330" s="394">
        <v>2012</v>
      </c>
      <c r="AE330" s="394" t="s">
        <v>102</v>
      </c>
      <c r="AF330" s="399" t="s">
        <v>975</v>
      </c>
      <c r="AG330" s="394" t="s">
        <v>283</v>
      </c>
      <c r="AH330" s="394" t="s">
        <v>980</v>
      </c>
      <c r="AI330" s="400" t="str">
        <f>IF(ISERROR(VLOOKUP(AG330,'[3]Listas Ley Transparencia'!$H$3:$M$17,2,0)),"",VLOOKUP(AG330,'[3]Listas Ley Transparencia'!$H$3:$M$17,2,0))</f>
        <v>Información exceptuada por daño de derechos a personas naturales o jurídicas. Articulo 18 Ley 1712 de 2014</v>
      </c>
      <c r="AJ330" s="400" t="str">
        <f>IF(ISERROR(VLOOKUP(AG330,'[3]Listas Ley Transparencia'!$H$3:$M$17,3,0)),"",VLOOKUP(AG330,'[3]Listas Ley Transparencia'!$H$3:$M$17,3,0))</f>
        <v>Los secretos comerciales, industriales y profesionales, así como los estipulados en el parágrafo del articulo 77 de la Ley 1474 de 2011</v>
      </c>
      <c r="AK330" s="400" t="str">
        <f>IF(ISERROR(VLOOKUP(AG330,'[3]Listas Ley Transparencia'!$H$3:$M$17,4,0)),"",VLOOKUP(AG330,'[3]Listas Ley Transparencia'!$H$3:$M$17,4,0))</f>
        <v>Publica Clasificada</v>
      </c>
      <c r="AL330" s="400" t="str">
        <f>IF(ISERROR(VLOOKUP(AG330,'[3]Listas Ley Transparencia'!$H$3:$M$17,6,0)),"",VLOOKUP(AG330,'[3]Listas Ley Transparencia'!$H$3:$M$17,6,0))</f>
        <v>Ilimitada</v>
      </c>
      <c r="AM330" s="238" t="s">
        <v>448</v>
      </c>
      <c r="AN330" s="239">
        <v>45952</v>
      </c>
      <c r="AO330" s="201" t="s">
        <v>264</v>
      </c>
      <c r="AP330" s="201" t="s">
        <v>267</v>
      </c>
      <c r="AQ330" s="245" t="s">
        <v>951</v>
      </c>
    </row>
    <row r="331" spans="1:43" ht="40" customHeight="1">
      <c r="A331" s="67">
        <v>324</v>
      </c>
      <c r="B331" s="392" t="s">
        <v>947</v>
      </c>
      <c r="C331" s="438" t="s">
        <v>948</v>
      </c>
      <c r="D331" s="204" t="s">
        <v>1006</v>
      </c>
      <c r="E331" s="204" t="s">
        <v>982</v>
      </c>
      <c r="F331" s="397" t="s">
        <v>90</v>
      </c>
      <c r="G331" s="397" t="s">
        <v>947</v>
      </c>
      <c r="H331" s="437" t="s">
        <v>974</v>
      </c>
      <c r="I331" s="437" t="s">
        <v>974</v>
      </c>
      <c r="J331" s="396" t="s">
        <v>93</v>
      </c>
      <c r="K331" s="61" t="s">
        <v>94</v>
      </c>
      <c r="L331" s="318" t="s">
        <v>125</v>
      </c>
      <c r="M331" s="394">
        <f>IFERROR(VLOOKUP(L331,'[3]Listas Activos'!$B$24:$C$28,2,0),0)</f>
        <v>3</v>
      </c>
      <c r="N331" s="401" t="s">
        <v>96</v>
      </c>
      <c r="O331" s="394">
        <f>IFERROR(VLOOKUP(N331,'[3]Listas Activos'!$B$31:$C$35,2,0),0)</f>
        <v>5</v>
      </c>
      <c r="P331" s="394" t="s">
        <v>96</v>
      </c>
      <c r="Q331" s="394">
        <f>IFERROR(VLOOKUP(P331,'[3]Listas Activos'!$B$38:$C$42,2,0),0)</f>
        <v>5</v>
      </c>
      <c r="R331" s="394">
        <f t="shared" si="24"/>
        <v>5</v>
      </c>
      <c r="S331" s="394" t="str">
        <f>IFERROR(VLOOKUP(R331,'[3]Listas Activos'!$B$4:$C$7,2,0),"-")</f>
        <v>Alto</v>
      </c>
      <c r="T331" s="394" t="s">
        <v>983</v>
      </c>
      <c r="U331" s="394" t="s">
        <v>116</v>
      </c>
      <c r="V331" s="394"/>
      <c r="W331" s="394"/>
      <c r="X331" s="394"/>
      <c r="Y331" s="394"/>
      <c r="Z331" s="394" t="s">
        <v>98</v>
      </c>
      <c r="AA331" s="397" t="s">
        <v>99</v>
      </c>
      <c r="AB331" s="394" t="s">
        <v>262</v>
      </c>
      <c r="AC331" s="394" t="s">
        <v>263</v>
      </c>
      <c r="AD331" s="391">
        <v>40909</v>
      </c>
      <c r="AE331" s="393" t="s">
        <v>102</v>
      </c>
      <c r="AF331" s="399" t="s">
        <v>959</v>
      </c>
      <c r="AG331" s="394" t="s">
        <v>234</v>
      </c>
      <c r="AH331" s="394"/>
      <c r="AI331" s="400" t="str">
        <f>IF(ISERROR(VLOOKUP(AG331,'[3]Listas Ley Transparencia'!$H$3:$M$17,2,0)),"",VLOOKUP(AG331,'[3]Listas Ley Transparencia'!$H$3:$M$17,2,0))</f>
        <v>Información publica y de conocimiento general</v>
      </c>
      <c r="AJ331" s="400" t="str">
        <f>IF(ISERROR(VLOOKUP(AG331,'[3]Listas Ley Transparencia'!$H$3:$M$17,3,0)),"",VLOOKUP(AG331,'[3]Listas Ley Transparencia'!$H$3:$M$17,3,0))</f>
        <v>Información publica y de conocimiento general</v>
      </c>
      <c r="AK331" s="400" t="str">
        <f>IF(ISERROR(VLOOKUP(AG331,'[3]Listas Ley Transparencia'!$H$3:$M$17,4,0)),"",VLOOKUP(AG331,'[3]Listas Ley Transparencia'!$H$3:$M$17,4,0))</f>
        <v>Publica</v>
      </c>
      <c r="AL331" s="400" t="str">
        <f>IF(ISERROR(VLOOKUP(AG331,'[3]Listas Ley Transparencia'!$H$3:$M$17,6,0)),"",VLOOKUP(AG331,'[3]Listas Ley Transparencia'!$H$3:$M$17,6,0))</f>
        <v>No Aplica</v>
      </c>
      <c r="AM331" s="238" t="s">
        <v>235</v>
      </c>
      <c r="AN331" s="239">
        <v>45952</v>
      </c>
      <c r="AO331" s="201" t="s">
        <v>264</v>
      </c>
      <c r="AP331" s="201" t="s">
        <v>267</v>
      </c>
      <c r="AQ331" s="245" t="s">
        <v>268</v>
      </c>
    </row>
    <row r="332" spans="1:43" ht="40" customHeight="1">
      <c r="A332" s="67">
        <v>325</v>
      </c>
      <c r="B332" s="392" t="s">
        <v>947</v>
      </c>
      <c r="C332" s="438" t="s">
        <v>948</v>
      </c>
      <c r="D332" s="204" t="s">
        <v>1007</v>
      </c>
      <c r="E332" s="204" t="s">
        <v>985</v>
      </c>
      <c r="F332" s="397" t="s">
        <v>90</v>
      </c>
      <c r="G332" s="397" t="s">
        <v>986</v>
      </c>
      <c r="H332" s="437" t="s">
        <v>974</v>
      </c>
      <c r="I332" s="437" t="s">
        <v>974</v>
      </c>
      <c r="J332" s="396" t="s">
        <v>113</v>
      </c>
      <c r="K332" s="61" t="s">
        <v>94</v>
      </c>
      <c r="L332" s="318" t="s">
        <v>125</v>
      </c>
      <c r="M332" s="394">
        <f>IFERROR(VLOOKUP(L332,'[3]Listas Activos'!$B$24:$C$28,2,0),0)</f>
        <v>3</v>
      </c>
      <c r="N332" s="394" t="s">
        <v>96</v>
      </c>
      <c r="O332" s="394">
        <f>IFERROR(VLOOKUP(N332,'[3]Listas Activos'!$B$31:$C$35,2,0),0)</f>
        <v>5</v>
      </c>
      <c r="P332" s="394" t="s">
        <v>96</v>
      </c>
      <c r="Q332" s="394">
        <f>IFERROR(VLOOKUP(P332,'[3]Listas Activos'!$B$38:$C$42,2,0),0)</f>
        <v>5</v>
      </c>
      <c r="R332" s="394">
        <f t="shared" si="24"/>
        <v>5</v>
      </c>
      <c r="S332" s="394" t="str">
        <f>IFERROR(VLOOKUP(R332,'[3]Listas Activos'!$B$4:$C$7,2,0),"-")</f>
        <v>Alto</v>
      </c>
      <c r="T332" s="394" t="s">
        <v>987</v>
      </c>
      <c r="U332" s="394" t="s">
        <v>116</v>
      </c>
      <c r="V332" s="394"/>
      <c r="W332" s="394"/>
      <c r="X332" s="394"/>
      <c r="Y332" s="394"/>
      <c r="Z332" s="394" t="s">
        <v>98</v>
      </c>
      <c r="AA332" s="397" t="s">
        <v>415</v>
      </c>
      <c r="AB332" s="394" t="s">
        <v>262</v>
      </c>
      <c r="AC332" s="394" t="s">
        <v>263</v>
      </c>
      <c r="AD332" s="391">
        <v>40909</v>
      </c>
      <c r="AE332" s="394" t="s">
        <v>102</v>
      </c>
      <c r="AF332" s="399" t="s">
        <v>959</v>
      </c>
      <c r="AG332" s="394" t="s">
        <v>234</v>
      </c>
      <c r="AH332" s="394"/>
      <c r="AI332" s="400" t="str">
        <f>IF(ISERROR(VLOOKUP(AG332,'[3]Listas Ley Transparencia'!$H$3:$M$17,2,0)),"",VLOOKUP(AG332,'[3]Listas Ley Transparencia'!$H$3:$M$17,2,0))</f>
        <v>Información publica y de conocimiento general</v>
      </c>
      <c r="AJ332" s="400" t="str">
        <f>IF(ISERROR(VLOOKUP(AG332,'[3]Listas Ley Transparencia'!$H$3:$M$17,3,0)),"",VLOOKUP(AG332,'[3]Listas Ley Transparencia'!$H$3:$M$17,3,0))</f>
        <v>Información publica y de conocimiento general</v>
      </c>
      <c r="AK332" s="400" t="str">
        <f>IF(ISERROR(VLOOKUP(AG332,'[3]Listas Ley Transparencia'!$H$3:$M$17,4,0)),"",VLOOKUP(AG332,'[3]Listas Ley Transparencia'!$H$3:$M$17,4,0))</f>
        <v>Publica</v>
      </c>
      <c r="AL332" s="400" t="str">
        <f>IF(ISERROR(VLOOKUP(AG332,'[3]Listas Ley Transparencia'!$H$3:$M$17,6,0)),"",VLOOKUP(AG332,'[3]Listas Ley Transparencia'!$H$3:$M$17,6,0))</f>
        <v>No Aplica</v>
      </c>
      <c r="AM332" s="238" t="s">
        <v>235</v>
      </c>
      <c r="AN332" s="239">
        <v>45952</v>
      </c>
      <c r="AO332" s="201" t="s">
        <v>264</v>
      </c>
      <c r="AP332" s="201" t="s">
        <v>419</v>
      </c>
      <c r="AQ332" s="245" t="s">
        <v>268</v>
      </c>
    </row>
    <row r="333" spans="1:43" ht="40" customHeight="1">
      <c r="A333" s="67">
        <v>326</v>
      </c>
      <c r="B333" s="392" t="s">
        <v>947</v>
      </c>
      <c r="C333" s="438" t="s">
        <v>948</v>
      </c>
      <c r="D333" s="204" t="s">
        <v>1008</v>
      </c>
      <c r="E333" s="204" t="s">
        <v>989</v>
      </c>
      <c r="F333" s="397" t="s">
        <v>137</v>
      </c>
      <c r="G333" s="397" t="s">
        <v>1009</v>
      </c>
      <c r="H333" s="437" t="s">
        <v>974</v>
      </c>
      <c r="I333" s="437" t="s">
        <v>974</v>
      </c>
      <c r="J333" s="413" t="s">
        <v>113</v>
      </c>
      <c r="K333" s="61" t="s">
        <v>94</v>
      </c>
      <c r="L333" s="318" t="s">
        <v>125</v>
      </c>
      <c r="M333" s="394">
        <f>IFERROR(VLOOKUP(L333,'[3]Listas Activos'!$B$24:$C$28,2,0),0)</f>
        <v>3</v>
      </c>
      <c r="N333" s="394" t="s">
        <v>96</v>
      </c>
      <c r="O333" s="394">
        <f>IFERROR(VLOOKUP(N333,'[3]Listas Activos'!$B$31:$C$35,2,0),0)</f>
        <v>5</v>
      </c>
      <c r="P333" s="394" t="s">
        <v>96</v>
      </c>
      <c r="Q333" s="394">
        <f>IFERROR(VLOOKUP(P333,'[3]Listas Activos'!$B$38:$C$42,2,0),0)</f>
        <v>5</v>
      </c>
      <c r="R333" s="394">
        <f t="shared" si="24"/>
        <v>5</v>
      </c>
      <c r="S333" s="394" t="str">
        <f>IFERROR(VLOOKUP(R333,'[3]Listas Activos'!$B$4:$C$7,2,0),"-")</f>
        <v>Alto</v>
      </c>
      <c r="T333" s="394"/>
      <c r="U333" s="394" t="s">
        <v>116</v>
      </c>
      <c r="V333" s="394"/>
      <c r="W333" s="394"/>
      <c r="X333" s="394"/>
      <c r="Y333" s="394"/>
      <c r="Z333" s="394" t="s">
        <v>205</v>
      </c>
      <c r="AA333" s="397" t="s">
        <v>99</v>
      </c>
      <c r="AB333" s="394" t="s">
        <v>262</v>
      </c>
      <c r="AC333" s="394" t="s">
        <v>263</v>
      </c>
      <c r="AD333" s="391">
        <v>40909</v>
      </c>
      <c r="AE333" s="394" t="s">
        <v>102</v>
      </c>
      <c r="AF333" s="399" t="s">
        <v>959</v>
      </c>
      <c r="AG333" s="394" t="s">
        <v>234</v>
      </c>
      <c r="AH333" s="394"/>
      <c r="AI333" s="400" t="str">
        <f>IF(ISERROR(VLOOKUP(AG333,'[3]Listas Ley Transparencia'!$H$3:$M$17,2,0)),"",VLOOKUP(AG333,'[3]Listas Ley Transparencia'!$H$3:$M$17,2,0))</f>
        <v>Información publica y de conocimiento general</v>
      </c>
      <c r="AJ333" s="400" t="str">
        <f>IF(ISERROR(VLOOKUP(AG333,'[3]Listas Ley Transparencia'!$H$3:$M$17,3,0)),"",VLOOKUP(AG333,'[3]Listas Ley Transparencia'!$H$3:$M$17,3,0))</f>
        <v>Información publica y de conocimiento general</v>
      </c>
      <c r="AK333" s="400" t="str">
        <f>IF(ISERROR(VLOOKUP(AG333,'[3]Listas Ley Transparencia'!$H$3:$M$17,4,0)),"",VLOOKUP(AG333,'[3]Listas Ley Transparencia'!$H$3:$M$17,4,0))</f>
        <v>Publica</v>
      </c>
      <c r="AL333" s="400" t="str">
        <f>IF(ISERROR(VLOOKUP(AG333,'[3]Listas Ley Transparencia'!$H$3:$M$17,6,0)),"",VLOOKUP(AG333,'[3]Listas Ley Transparencia'!$H$3:$M$17,6,0))</f>
        <v>No Aplica</v>
      </c>
      <c r="AM333" s="238" t="s">
        <v>235</v>
      </c>
      <c r="AN333" s="239">
        <v>45952</v>
      </c>
      <c r="AO333" s="201" t="s">
        <v>264</v>
      </c>
      <c r="AP333" s="201" t="s">
        <v>267</v>
      </c>
      <c r="AQ333" s="245" t="s">
        <v>951</v>
      </c>
    </row>
    <row r="334" spans="1:43" ht="40" customHeight="1">
      <c r="A334" s="67">
        <v>327</v>
      </c>
      <c r="B334" s="392" t="s">
        <v>947</v>
      </c>
      <c r="C334" s="450" t="s">
        <v>948</v>
      </c>
      <c r="D334" s="204" t="s">
        <v>1010</v>
      </c>
      <c r="E334" s="204" t="s">
        <v>972</v>
      </c>
      <c r="F334" s="397" t="s">
        <v>137</v>
      </c>
      <c r="G334" s="397" t="s">
        <v>973</v>
      </c>
      <c r="H334" s="437" t="s">
        <v>974</v>
      </c>
      <c r="I334" s="437" t="s">
        <v>974</v>
      </c>
      <c r="J334" s="416" t="s">
        <v>93</v>
      </c>
      <c r="K334" s="61" t="s">
        <v>94</v>
      </c>
      <c r="L334" s="318" t="s">
        <v>95</v>
      </c>
      <c r="M334" s="417">
        <f>IFERROR(VLOOKUP(L334,'[3]Listas Activos'!$B$24:$C$28,2,0),0)</f>
        <v>5</v>
      </c>
      <c r="N334" s="394" t="s">
        <v>96</v>
      </c>
      <c r="O334" s="394">
        <f>IFERROR(VLOOKUP(N334,'[3]Listas Activos'!$B$31:$C$35,2,0),0)</f>
        <v>5</v>
      </c>
      <c r="P334" s="394" t="s">
        <v>96</v>
      </c>
      <c r="Q334" s="394">
        <f>IFERROR(VLOOKUP(P334,'[3]Listas Activos'!$B$38:$C$42,2,0),0)</f>
        <v>5</v>
      </c>
      <c r="R334" s="394">
        <f t="shared" si="24"/>
        <v>5</v>
      </c>
      <c r="S334" s="394" t="str">
        <f>IFERROR(VLOOKUP(R334,'[3]Listas Activos'!$B$4:$C$7,2,0),"-")</f>
        <v>Alto</v>
      </c>
      <c r="T334" s="394"/>
      <c r="U334" s="394" t="s">
        <v>116</v>
      </c>
      <c r="V334" s="394"/>
      <c r="W334" s="394"/>
      <c r="X334" s="394"/>
      <c r="Y334" s="394"/>
      <c r="Z334" s="394" t="s">
        <v>98</v>
      </c>
      <c r="AA334" s="397" t="s">
        <v>415</v>
      </c>
      <c r="AB334" s="394" t="s">
        <v>262</v>
      </c>
      <c r="AC334" s="394" t="s">
        <v>263</v>
      </c>
      <c r="AD334" s="391">
        <v>40909</v>
      </c>
      <c r="AE334" s="394" t="s">
        <v>102</v>
      </c>
      <c r="AF334" s="399" t="s">
        <v>975</v>
      </c>
      <c r="AG334" s="394" t="s">
        <v>283</v>
      </c>
      <c r="AH334" s="394"/>
      <c r="AI334" s="400" t="str">
        <f>IF(ISERROR(VLOOKUP(AG334,'[3]Listas Ley Transparencia'!$H$3:$M$17,2,0)),"",VLOOKUP(AG334,'[3]Listas Ley Transparencia'!$H$3:$M$17,2,0))</f>
        <v>Información exceptuada por daño de derechos a personas naturales o jurídicas. Articulo 18 Ley 1712 de 2014</v>
      </c>
      <c r="AJ334" s="400" t="str">
        <f>IF(ISERROR(VLOOKUP(AG334,'[3]Listas Ley Transparencia'!$H$3:$M$17,3,0)),"",VLOOKUP(AG334,'[3]Listas Ley Transparencia'!$H$3:$M$17,3,0))</f>
        <v>Los secretos comerciales, industriales y profesionales, así como los estipulados en el parágrafo del articulo 77 de la Ley 1474 de 2011</v>
      </c>
      <c r="AK334" s="400" t="str">
        <f>IF(ISERROR(VLOOKUP(AG334,'[3]Listas Ley Transparencia'!$H$3:$M$17,4,0)),"",VLOOKUP(AG334,'[3]Listas Ley Transparencia'!$H$3:$M$17,4,0))</f>
        <v>Publica Clasificada</v>
      </c>
      <c r="AL334" s="400" t="str">
        <f>IF(ISERROR(VLOOKUP(AG334,'[3]Listas Ley Transparencia'!$H$3:$M$17,6,0)),"",VLOOKUP(AG334,'[3]Listas Ley Transparencia'!$H$3:$M$17,6,0))</f>
        <v>Ilimitada</v>
      </c>
      <c r="AM334" s="394" t="s">
        <v>448</v>
      </c>
      <c r="AN334" s="391">
        <v>45952</v>
      </c>
      <c r="AO334" s="394" t="s">
        <v>264</v>
      </c>
      <c r="AP334" s="394" t="s">
        <v>267</v>
      </c>
      <c r="AQ334" s="324" t="s">
        <v>951</v>
      </c>
    </row>
    <row r="335" spans="1:43" ht="40" customHeight="1">
      <c r="A335" s="67">
        <v>328</v>
      </c>
      <c r="B335" s="392" t="s">
        <v>947</v>
      </c>
      <c r="C335" s="451" t="s">
        <v>991</v>
      </c>
      <c r="D335" s="204" t="s">
        <v>1011</v>
      </c>
      <c r="E335" s="204" t="s">
        <v>1012</v>
      </c>
      <c r="F335" s="397" t="s">
        <v>90</v>
      </c>
      <c r="G335" s="397" t="s">
        <v>1013</v>
      </c>
      <c r="H335" s="437" t="s">
        <v>974</v>
      </c>
      <c r="I335" s="437" t="s">
        <v>974</v>
      </c>
      <c r="J335" s="396" t="s">
        <v>113</v>
      </c>
      <c r="K335" s="61" t="s">
        <v>94</v>
      </c>
      <c r="L335" s="318" t="s">
        <v>95</v>
      </c>
      <c r="M335" s="394">
        <f>IFERROR(VLOOKUP(L335,'[3]Listas Activos'!$B$24:$C$28,2,0),0)</f>
        <v>5</v>
      </c>
      <c r="N335" s="394" t="s">
        <v>96</v>
      </c>
      <c r="O335" s="394">
        <f>IFERROR(VLOOKUP(N335,'[3]Listas Activos'!$B$31:$C$35,2,0),0)</f>
        <v>5</v>
      </c>
      <c r="P335" s="394" t="s">
        <v>96</v>
      </c>
      <c r="Q335" s="394">
        <f>IFERROR(VLOOKUP(P335,'[3]Listas Activos'!$B$38:$C$42,2,0),0)</f>
        <v>5</v>
      </c>
      <c r="R335" s="394">
        <f t="shared" si="24"/>
        <v>5</v>
      </c>
      <c r="S335" s="394" t="str">
        <f>IFERROR(VLOOKUP(R335,'[3]Listas Activos'!$B$4:$C$7,2,0),"-")</f>
        <v>Alto</v>
      </c>
      <c r="T335" s="394" t="s">
        <v>995</v>
      </c>
      <c r="U335" s="394" t="s">
        <v>97</v>
      </c>
      <c r="V335" s="394" t="s">
        <v>116</v>
      </c>
      <c r="W335" s="394" t="s">
        <v>116</v>
      </c>
      <c r="X335" s="394" t="s">
        <v>97</v>
      </c>
      <c r="Y335" s="394" t="s">
        <v>116</v>
      </c>
      <c r="Z335" s="394" t="s">
        <v>98</v>
      </c>
      <c r="AA335" s="397" t="s">
        <v>415</v>
      </c>
      <c r="AB335" s="394" t="s">
        <v>262</v>
      </c>
      <c r="AC335" s="394" t="s">
        <v>263</v>
      </c>
      <c r="AD335" s="394"/>
      <c r="AE335" s="394" t="s">
        <v>102</v>
      </c>
      <c r="AF335" s="399" t="s">
        <v>959</v>
      </c>
      <c r="AG335" s="394" t="s">
        <v>283</v>
      </c>
      <c r="AH335" s="394" t="s">
        <v>996</v>
      </c>
      <c r="AI335" s="400" t="str">
        <f>IF(ISERROR(VLOOKUP(AG335,'[3]Listas Ley Transparencia'!$H$3:$M$17,2,0)),"",VLOOKUP(AG335,'[3]Listas Ley Transparencia'!$H$3:$M$17,2,0))</f>
        <v>Información exceptuada por daño de derechos a personas naturales o jurídicas. Articulo 18 Ley 1712 de 2014</v>
      </c>
      <c r="AJ335" s="400" t="str">
        <f>IF(ISERROR(VLOOKUP(AG335,'[3]Listas Ley Transparencia'!$H$3:$M$17,3,0)),"",VLOOKUP(AG335,'[3]Listas Ley Transparencia'!$H$3:$M$17,3,0))</f>
        <v>Los secretos comerciales, industriales y profesionales, así como los estipulados en el parágrafo del articulo 77 de la Ley 1474 de 2011</v>
      </c>
      <c r="AK335" s="400" t="str">
        <f>IF(ISERROR(VLOOKUP(AG335,'[3]Listas Ley Transparencia'!$H$3:$M$17,4,0)),"",VLOOKUP(AG335,'[3]Listas Ley Transparencia'!$H$3:$M$17,4,0))</f>
        <v>Publica Clasificada</v>
      </c>
      <c r="AL335" s="400" t="str">
        <f>IF(ISERROR(VLOOKUP(AG335,'[3]Listas Ley Transparencia'!$H$3:$M$17,6,0)),"",VLOOKUP(AG335,'[3]Listas Ley Transparencia'!$H$3:$M$17,6,0))</f>
        <v>Ilimitada</v>
      </c>
      <c r="AM335" s="394" t="s">
        <v>448</v>
      </c>
      <c r="AN335" s="391">
        <v>45952</v>
      </c>
      <c r="AO335" s="394" t="s">
        <v>264</v>
      </c>
      <c r="AP335" s="394" t="s">
        <v>419</v>
      </c>
      <c r="AQ335" s="324" t="s">
        <v>1014</v>
      </c>
    </row>
    <row r="336" spans="1:43" ht="40" customHeight="1">
      <c r="A336" s="67">
        <v>329</v>
      </c>
      <c r="B336" s="392" t="s">
        <v>947</v>
      </c>
      <c r="C336" s="451" t="s">
        <v>991</v>
      </c>
      <c r="D336" s="204" t="s">
        <v>1015</v>
      </c>
      <c r="E336" s="204" t="s">
        <v>1016</v>
      </c>
      <c r="F336" s="397" t="s">
        <v>90</v>
      </c>
      <c r="G336" s="397" t="s">
        <v>1017</v>
      </c>
      <c r="H336" s="437" t="s">
        <v>974</v>
      </c>
      <c r="I336" s="437" t="s">
        <v>974</v>
      </c>
      <c r="J336" s="396" t="s">
        <v>113</v>
      </c>
      <c r="K336" s="61" t="s">
        <v>94</v>
      </c>
      <c r="L336" s="318" t="s">
        <v>95</v>
      </c>
      <c r="M336" s="394">
        <f>IFERROR(VLOOKUP(L336,'[3]Listas Activos'!$B$24:$C$28,2,0),0)</f>
        <v>5</v>
      </c>
      <c r="N336" s="394" t="s">
        <v>96</v>
      </c>
      <c r="O336" s="394">
        <f>IFERROR(VLOOKUP(N336,'[3]Listas Activos'!$B$31:$C$35,2,0),0)</f>
        <v>5</v>
      </c>
      <c r="P336" s="394" t="s">
        <v>96</v>
      </c>
      <c r="Q336" s="394">
        <f>IFERROR(VLOOKUP(P336,'[3]Listas Activos'!$B$38:$C$42,2,0),0)</f>
        <v>5</v>
      </c>
      <c r="R336" s="394">
        <f t="shared" si="24"/>
        <v>5</v>
      </c>
      <c r="S336" s="394" t="str">
        <f>IFERROR(VLOOKUP(R336,'[3]Listas Activos'!$B$4:$C$7,2,0),"-")</f>
        <v>Alto</v>
      </c>
      <c r="T336" s="394" t="s">
        <v>995</v>
      </c>
      <c r="U336" s="394" t="s">
        <v>97</v>
      </c>
      <c r="V336" s="394" t="s">
        <v>116</v>
      </c>
      <c r="W336" s="394" t="s">
        <v>116</v>
      </c>
      <c r="X336" s="394" t="s">
        <v>97</v>
      </c>
      <c r="Y336" s="394" t="s">
        <v>116</v>
      </c>
      <c r="Z336" s="394" t="s">
        <v>98</v>
      </c>
      <c r="AA336" s="397" t="s">
        <v>415</v>
      </c>
      <c r="AB336" s="394" t="s">
        <v>262</v>
      </c>
      <c r="AC336" s="394" t="s">
        <v>263</v>
      </c>
      <c r="AD336" s="441">
        <v>41275</v>
      </c>
      <c r="AE336" s="394" t="s">
        <v>102</v>
      </c>
      <c r="AF336" s="399" t="s">
        <v>959</v>
      </c>
      <c r="AG336" s="394" t="s">
        <v>283</v>
      </c>
      <c r="AH336" s="394" t="s">
        <v>996</v>
      </c>
      <c r="AI336" s="400" t="str">
        <f>IF(ISERROR(VLOOKUP(AG336,'[3]Listas Ley Transparencia'!$H$3:$M$17,2,0)),"",VLOOKUP(AG336,'[3]Listas Ley Transparencia'!$H$3:$M$17,2,0))</f>
        <v>Información exceptuada por daño de derechos a personas naturales o jurídicas. Articulo 18 Ley 1712 de 2014</v>
      </c>
      <c r="AJ336" s="400" t="str">
        <f>IF(ISERROR(VLOOKUP(AG336,'[3]Listas Ley Transparencia'!$H$3:$M$17,3,0)),"",VLOOKUP(AG336,'[3]Listas Ley Transparencia'!$H$3:$M$17,3,0))</f>
        <v>Los secretos comerciales, industriales y profesionales, así como los estipulados en el parágrafo del articulo 77 de la Ley 1474 de 2011</v>
      </c>
      <c r="AK336" s="400" t="str">
        <f>IF(ISERROR(VLOOKUP(AG336,'[3]Listas Ley Transparencia'!$H$3:$M$17,4,0)),"",VLOOKUP(AG336,'[3]Listas Ley Transparencia'!$H$3:$M$17,4,0))</f>
        <v>Publica Clasificada</v>
      </c>
      <c r="AL336" s="400" t="str">
        <f>IF(ISERROR(VLOOKUP(AG336,'[3]Listas Ley Transparencia'!$H$3:$M$17,6,0)),"",VLOOKUP(AG336,'[3]Listas Ley Transparencia'!$H$3:$M$17,6,0))</f>
        <v>Ilimitada</v>
      </c>
      <c r="AM336" s="394" t="s">
        <v>448</v>
      </c>
      <c r="AN336" s="391">
        <v>45952</v>
      </c>
      <c r="AO336" s="394" t="s">
        <v>264</v>
      </c>
      <c r="AP336" s="394" t="s">
        <v>419</v>
      </c>
      <c r="AQ336" s="324" t="s">
        <v>1014</v>
      </c>
    </row>
    <row r="337" spans="1:43" ht="40" customHeight="1">
      <c r="A337" s="67">
        <v>330</v>
      </c>
      <c r="B337" s="402" t="s">
        <v>947</v>
      </c>
      <c r="C337" s="451" t="s">
        <v>991</v>
      </c>
      <c r="D337" s="204" t="s">
        <v>1018</v>
      </c>
      <c r="E337" s="204" t="s">
        <v>999</v>
      </c>
      <c r="F337" s="397" t="s">
        <v>90</v>
      </c>
      <c r="G337" s="397" t="s">
        <v>1019</v>
      </c>
      <c r="H337" s="437" t="s">
        <v>974</v>
      </c>
      <c r="I337" s="437" t="s">
        <v>974</v>
      </c>
      <c r="J337" s="396" t="s">
        <v>113</v>
      </c>
      <c r="K337" s="61" t="s">
        <v>94</v>
      </c>
      <c r="L337" s="318" t="s">
        <v>95</v>
      </c>
      <c r="M337" s="394">
        <f>IFERROR(VLOOKUP(L337,'[3]Listas Activos'!$B$24:$C$28,2,0),0)</f>
        <v>5</v>
      </c>
      <c r="N337" s="394" t="s">
        <v>96</v>
      </c>
      <c r="O337" s="394">
        <f>IFERROR(VLOOKUP(N337,'[3]Listas Activos'!$B$31:$C$35,2,0),0)</f>
        <v>5</v>
      </c>
      <c r="P337" s="394" t="s">
        <v>96</v>
      </c>
      <c r="Q337" s="394">
        <f>IFERROR(VLOOKUP(P337,'[3]Listas Activos'!$B$38:$C$42,2,0),0)</f>
        <v>5</v>
      </c>
      <c r="R337" s="394">
        <f t="shared" si="24"/>
        <v>5</v>
      </c>
      <c r="S337" s="394" t="str">
        <f>IFERROR(VLOOKUP(R337,'[3]Listas Activos'!$B$4:$C$7,2,0),"-")</f>
        <v>Alto</v>
      </c>
      <c r="T337" s="394" t="s">
        <v>995</v>
      </c>
      <c r="U337" s="394" t="s">
        <v>97</v>
      </c>
      <c r="V337" s="394" t="s">
        <v>116</v>
      </c>
      <c r="W337" s="394" t="s">
        <v>116</v>
      </c>
      <c r="X337" s="394" t="s">
        <v>97</v>
      </c>
      <c r="Y337" s="394" t="s">
        <v>116</v>
      </c>
      <c r="Z337" s="394" t="s">
        <v>98</v>
      </c>
      <c r="AA337" s="397" t="s">
        <v>415</v>
      </c>
      <c r="AB337" s="394" t="s">
        <v>262</v>
      </c>
      <c r="AC337" s="394" t="s">
        <v>263</v>
      </c>
      <c r="AD337" s="415">
        <v>40909</v>
      </c>
      <c r="AE337" s="394" t="s">
        <v>102</v>
      </c>
      <c r="AF337" s="399" t="s">
        <v>959</v>
      </c>
      <c r="AG337" s="394" t="s">
        <v>283</v>
      </c>
      <c r="AH337" s="394" t="s">
        <v>996</v>
      </c>
      <c r="AI337" s="400" t="str">
        <f>IF(ISERROR(VLOOKUP(AG337,'[3]Listas Ley Transparencia'!$H$3:$M$17,2,0)),"",VLOOKUP(AG337,'[3]Listas Ley Transparencia'!$H$3:$M$17,2,0))</f>
        <v>Información exceptuada por daño de derechos a personas naturales o jurídicas. Articulo 18 Ley 1712 de 2014</v>
      </c>
      <c r="AJ337" s="400" t="str">
        <f>IF(ISERROR(VLOOKUP(AG337,'[3]Listas Ley Transparencia'!$H$3:$M$17,3,0)),"",VLOOKUP(AG337,'[3]Listas Ley Transparencia'!$H$3:$M$17,3,0))</f>
        <v>Los secretos comerciales, industriales y profesionales, así como los estipulados en el parágrafo del articulo 77 de la Ley 1474 de 2011</v>
      </c>
      <c r="AK337" s="400" t="str">
        <f>IF(ISERROR(VLOOKUP(AG337,'[3]Listas Ley Transparencia'!$H$3:$M$17,4,0)),"",VLOOKUP(AG337,'[3]Listas Ley Transparencia'!$H$3:$M$17,4,0))</f>
        <v>Publica Clasificada</v>
      </c>
      <c r="AL337" s="400" t="str">
        <f>IF(ISERROR(VLOOKUP(AG337,'[3]Listas Ley Transparencia'!$H$3:$M$17,6,0)),"",VLOOKUP(AG337,'[3]Listas Ley Transparencia'!$H$3:$M$17,6,0))</f>
        <v>Ilimitada</v>
      </c>
      <c r="AM337" s="394" t="s">
        <v>448</v>
      </c>
      <c r="AN337" s="391">
        <v>45952</v>
      </c>
      <c r="AO337" s="394" t="s">
        <v>264</v>
      </c>
      <c r="AP337" s="394" t="s">
        <v>108</v>
      </c>
      <c r="AQ337" s="324" t="s">
        <v>997</v>
      </c>
    </row>
    <row r="338" spans="1:43" ht="40" customHeight="1">
      <c r="A338" s="67">
        <v>331</v>
      </c>
      <c r="B338" s="392" t="s">
        <v>947</v>
      </c>
      <c r="C338" s="451" t="s">
        <v>991</v>
      </c>
      <c r="D338" s="204" t="s">
        <v>1020</v>
      </c>
      <c r="E338" s="204" t="s">
        <v>999</v>
      </c>
      <c r="F338" s="397" t="s">
        <v>90</v>
      </c>
      <c r="G338" s="397" t="s">
        <v>1021</v>
      </c>
      <c r="H338" s="437" t="s">
        <v>974</v>
      </c>
      <c r="I338" s="437" t="s">
        <v>974</v>
      </c>
      <c r="J338" s="396" t="s">
        <v>113</v>
      </c>
      <c r="K338" s="61" t="s">
        <v>94</v>
      </c>
      <c r="L338" s="318" t="s">
        <v>95</v>
      </c>
      <c r="M338" s="394">
        <f>IFERROR(VLOOKUP(L338,'[3]Listas Activos'!$B$24:$C$28,2,0),0)</f>
        <v>5</v>
      </c>
      <c r="N338" s="394" t="s">
        <v>96</v>
      </c>
      <c r="O338" s="394">
        <f>IFERROR(VLOOKUP(N338,'[3]Listas Activos'!$B$31:$C$35,2,0),0)</f>
        <v>5</v>
      </c>
      <c r="P338" s="394" t="s">
        <v>96</v>
      </c>
      <c r="Q338" s="394">
        <f>IFERROR(VLOOKUP(P338,'[3]Listas Activos'!$B$38:$C$42,2,0),0)</f>
        <v>5</v>
      </c>
      <c r="R338" s="394">
        <f t="shared" si="24"/>
        <v>5</v>
      </c>
      <c r="S338" s="394" t="str">
        <f>IFERROR(VLOOKUP(R338,'[3]Listas Activos'!$B$4:$C$7,2,0),"-")</f>
        <v>Alto</v>
      </c>
      <c r="T338" s="394" t="s">
        <v>995</v>
      </c>
      <c r="U338" s="394" t="s">
        <v>97</v>
      </c>
      <c r="V338" s="394" t="s">
        <v>116</v>
      </c>
      <c r="W338" s="394" t="s">
        <v>116</v>
      </c>
      <c r="X338" s="394" t="s">
        <v>97</v>
      </c>
      <c r="Y338" s="394" t="s">
        <v>116</v>
      </c>
      <c r="Z338" s="394" t="s">
        <v>98</v>
      </c>
      <c r="AA338" s="397" t="s">
        <v>415</v>
      </c>
      <c r="AB338" s="394" t="s">
        <v>262</v>
      </c>
      <c r="AC338" s="394" t="s">
        <v>263</v>
      </c>
      <c r="AD338" s="394">
        <v>2012</v>
      </c>
      <c r="AE338" s="394" t="s">
        <v>102</v>
      </c>
      <c r="AF338" s="399" t="s">
        <v>959</v>
      </c>
      <c r="AG338" s="394" t="s">
        <v>283</v>
      </c>
      <c r="AH338" s="394" t="s">
        <v>996</v>
      </c>
      <c r="AI338" s="400" t="str">
        <f>IF(ISERROR(VLOOKUP(AG338,'[3]Listas Ley Transparencia'!$H$3:$M$17,2,0)),"",VLOOKUP(AG338,'[3]Listas Ley Transparencia'!$H$3:$M$17,2,0))</f>
        <v>Información exceptuada por daño de derechos a personas naturales o jurídicas. Articulo 18 Ley 1712 de 2014</v>
      </c>
      <c r="AJ338" s="400" t="str">
        <f>IF(ISERROR(VLOOKUP(AG338,'[3]Listas Ley Transparencia'!$H$3:$M$17,3,0)),"",VLOOKUP(AG338,'[3]Listas Ley Transparencia'!$H$3:$M$17,3,0))</f>
        <v>Los secretos comerciales, industriales y profesionales, así como los estipulados en el parágrafo del articulo 77 de la Ley 1474 de 2011</v>
      </c>
      <c r="AK338" s="400" t="str">
        <f>IF(ISERROR(VLOOKUP(AG338,'[3]Listas Ley Transparencia'!$H$3:$M$17,4,0)),"",VLOOKUP(AG338,'[3]Listas Ley Transparencia'!$H$3:$M$17,4,0))</f>
        <v>Publica Clasificada</v>
      </c>
      <c r="AL338" s="400" t="str">
        <f>IF(ISERROR(VLOOKUP(AG338,'[3]Listas Ley Transparencia'!$H$3:$M$17,6,0)),"",VLOOKUP(AG338,'[3]Listas Ley Transparencia'!$H$3:$M$17,6,0))</f>
        <v>Ilimitada</v>
      </c>
      <c r="AM338" s="394" t="s">
        <v>448</v>
      </c>
      <c r="AN338" s="391">
        <v>45952</v>
      </c>
      <c r="AO338" s="394" t="s">
        <v>264</v>
      </c>
      <c r="AP338" s="394" t="s">
        <v>108</v>
      </c>
      <c r="AQ338" s="324" t="s">
        <v>997</v>
      </c>
    </row>
    <row r="339" spans="1:43" ht="40" customHeight="1">
      <c r="A339" s="67">
        <v>332</v>
      </c>
      <c r="B339" s="392" t="s">
        <v>947</v>
      </c>
      <c r="C339" s="451" t="s">
        <v>457</v>
      </c>
      <c r="D339" s="204" t="s">
        <v>1022</v>
      </c>
      <c r="E339" s="204" t="s">
        <v>977</v>
      </c>
      <c r="F339" s="397" t="s">
        <v>90</v>
      </c>
      <c r="G339" s="397" t="s">
        <v>978</v>
      </c>
      <c r="H339" s="437" t="s">
        <v>974</v>
      </c>
      <c r="I339" s="437" t="s">
        <v>974</v>
      </c>
      <c r="J339" s="396" t="s">
        <v>93</v>
      </c>
      <c r="K339" s="61" t="s">
        <v>94</v>
      </c>
      <c r="L339" s="318" t="s">
        <v>95</v>
      </c>
      <c r="M339" s="394">
        <f>IFERROR(VLOOKUP(L339,'[3]Listas Activos'!$B$24:$C$28,2,0),0)</f>
        <v>5</v>
      </c>
      <c r="N339" s="394" t="s">
        <v>96</v>
      </c>
      <c r="O339" s="394">
        <f>IFERROR(VLOOKUP(N339,'[3]Listas Activos'!$B$31:$C$35,2,0),0)</f>
        <v>5</v>
      </c>
      <c r="P339" s="394" t="s">
        <v>96</v>
      </c>
      <c r="Q339" s="394">
        <f>IFERROR(VLOOKUP(P339,'[3]Listas Activos'!$B$38:$C$42,2,0),0)</f>
        <v>5</v>
      </c>
      <c r="R339" s="394">
        <f t="shared" si="24"/>
        <v>5</v>
      </c>
      <c r="S339" s="394" t="str">
        <f>IFERROR(VLOOKUP(R339,'[3]Listas Activos'!$B$4:$C$7,2,0),"-")</f>
        <v>Alto</v>
      </c>
      <c r="T339" s="394" t="s">
        <v>979</v>
      </c>
      <c r="U339" s="394" t="s">
        <v>116</v>
      </c>
      <c r="V339" s="394"/>
      <c r="W339" s="394"/>
      <c r="X339" s="394"/>
      <c r="Y339" s="394"/>
      <c r="Z339" s="394" t="s">
        <v>98</v>
      </c>
      <c r="AA339" s="397" t="s">
        <v>415</v>
      </c>
      <c r="AB339" s="394" t="s">
        <v>262</v>
      </c>
      <c r="AC339" s="394" t="s">
        <v>263</v>
      </c>
      <c r="AD339" s="415">
        <v>40909</v>
      </c>
      <c r="AE339" s="394" t="s">
        <v>102</v>
      </c>
      <c r="AF339" s="399" t="s">
        <v>975</v>
      </c>
      <c r="AG339" s="394" t="s">
        <v>283</v>
      </c>
      <c r="AH339" s="394" t="s">
        <v>980</v>
      </c>
      <c r="AI339" s="400" t="str">
        <f>IF(ISERROR(VLOOKUP(AG339,'[3]Listas Ley Transparencia'!$H$3:$M$17,2,0)),"",VLOOKUP(AG339,'[3]Listas Ley Transparencia'!$H$3:$M$17,2,0))</f>
        <v>Información exceptuada por daño de derechos a personas naturales o jurídicas. Articulo 18 Ley 1712 de 2014</v>
      </c>
      <c r="AJ339" s="400" t="str">
        <f>IF(ISERROR(VLOOKUP(AG339,'[3]Listas Ley Transparencia'!$H$3:$M$17,3,0)),"",VLOOKUP(AG339,'[3]Listas Ley Transparencia'!$H$3:$M$17,3,0))</f>
        <v>Los secretos comerciales, industriales y profesionales, así como los estipulados en el parágrafo del articulo 77 de la Ley 1474 de 2011</v>
      </c>
      <c r="AK339" s="400" t="str">
        <f>IF(ISERROR(VLOOKUP(AG339,'[3]Listas Ley Transparencia'!$H$3:$M$17,4,0)),"",VLOOKUP(AG339,'[3]Listas Ley Transparencia'!$H$3:$M$17,4,0))</f>
        <v>Publica Clasificada</v>
      </c>
      <c r="AL339" s="400" t="str">
        <f>IF(ISERROR(VLOOKUP(AG339,'[3]Listas Ley Transparencia'!$H$3:$M$17,6,0)),"",VLOOKUP(AG339,'[3]Listas Ley Transparencia'!$H$3:$M$17,6,0))</f>
        <v>Ilimitada</v>
      </c>
      <c r="AM339" s="394" t="s">
        <v>448</v>
      </c>
      <c r="AN339" s="391">
        <v>45952</v>
      </c>
      <c r="AO339" s="394" t="s">
        <v>264</v>
      </c>
      <c r="AP339" s="394" t="s">
        <v>267</v>
      </c>
      <c r="AQ339" s="324" t="s">
        <v>951</v>
      </c>
    </row>
    <row r="340" spans="1:43" ht="40" customHeight="1" thickBot="1">
      <c r="A340" s="67">
        <v>333</v>
      </c>
      <c r="B340" s="392" t="s">
        <v>947</v>
      </c>
      <c r="C340" s="438" t="s">
        <v>948</v>
      </c>
      <c r="D340" s="204" t="s">
        <v>1023</v>
      </c>
      <c r="E340" s="204" t="s">
        <v>982</v>
      </c>
      <c r="F340" s="397" t="s">
        <v>90</v>
      </c>
      <c r="G340" s="397" t="s">
        <v>947</v>
      </c>
      <c r="H340" s="437" t="s">
        <v>974</v>
      </c>
      <c r="I340" s="437" t="s">
        <v>974</v>
      </c>
      <c r="J340" s="396" t="s">
        <v>93</v>
      </c>
      <c r="K340" s="61" t="s">
        <v>204</v>
      </c>
      <c r="L340" s="318" t="s">
        <v>125</v>
      </c>
      <c r="M340" s="394">
        <f>IFERROR(VLOOKUP(L340,'[3]Listas Activos'!$B$24:$C$28,2,0),0)</f>
        <v>3</v>
      </c>
      <c r="N340" s="401" t="s">
        <v>96</v>
      </c>
      <c r="O340" s="394">
        <f>IFERROR(VLOOKUP(N340,'[3]Listas Activos'!$B$31:$C$35,2,0),0)</f>
        <v>5</v>
      </c>
      <c r="P340" s="394" t="s">
        <v>96</v>
      </c>
      <c r="Q340" s="394">
        <f>IFERROR(VLOOKUP(P340,'[3]Listas Activos'!$B$38:$C$42,2,0),0)</f>
        <v>5</v>
      </c>
      <c r="R340" s="394">
        <f t="shared" si="24"/>
        <v>5</v>
      </c>
      <c r="S340" s="394" t="str">
        <f>IFERROR(VLOOKUP(R340,'[3]Listas Activos'!$B$4:$C$7,2,0),"-")</f>
        <v>Alto</v>
      </c>
      <c r="T340" s="394" t="s">
        <v>983</v>
      </c>
      <c r="U340" s="394" t="s">
        <v>116</v>
      </c>
      <c r="V340" s="394"/>
      <c r="W340" s="394"/>
      <c r="X340" s="394"/>
      <c r="Y340" s="394"/>
      <c r="Z340" s="394" t="s">
        <v>98</v>
      </c>
      <c r="AA340" s="397" t="s">
        <v>415</v>
      </c>
      <c r="AB340" s="394" t="s">
        <v>100</v>
      </c>
      <c r="AC340" s="394" t="s">
        <v>263</v>
      </c>
      <c r="AD340" s="391">
        <v>40909</v>
      </c>
      <c r="AE340" s="394" t="s">
        <v>102</v>
      </c>
      <c r="AF340" s="399" t="s">
        <v>975</v>
      </c>
      <c r="AG340" s="394" t="s">
        <v>234</v>
      </c>
      <c r="AH340" s="394"/>
      <c r="AI340" s="400" t="str">
        <f>IF(ISERROR(VLOOKUP(AG340,'[3]Listas Ley Transparencia'!$H$3:$M$17,2,0)),"",VLOOKUP(AG340,'[3]Listas Ley Transparencia'!$H$3:$M$17,2,0))</f>
        <v>Información publica y de conocimiento general</v>
      </c>
      <c r="AJ340" s="400" t="str">
        <f>IF(ISERROR(VLOOKUP(AG340,'[3]Listas Ley Transparencia'!$H$3:$M$17,3,0)),"",VLOOKUP(AG340,'[3]Listas Ley Transparencia'!$H$3:$M$17,3,0))</f>
        <v>Información publica y de conocimiento general</v>
      </c>
      <c r="AK340" s="400" t="str">
        <f>IF(ISERROR(VLOOKUP(AG340,'[3]Listas Ley Transparencia'!$H$3:$M$17,4,0)),"",VLOOKUP(AG340,'[3]Listas Ley Transparencia'!$H$3:$M$17,4,0))</f>
        <v>Publica</v>
      </c>
      <c r="AL340" s="400" t="str">
        <f>IF(ISERROR(VLOOKUP(AG340,'[3]Listas Ley Transparencia'!$H$3:$M$17,6,0)),"",VLOOKUP(AG340,'[3]Listas Ley Transparencia'!$H$3:$M$17,6,0))</f>
        <v>No Aplica</v>
      </c>
      <c r="AM340" s="394" t="s">
        <v>235</v>
      </c>
      <c r="AN340" s="391">
        <v>45952</v>
      </c>
      <c r="AO340" s="394" t="s">
        <v>264</v>
      </c>
      <c r="AP340" s="394" t="s">
        <v>1024</v>
      </c>
      <c r="AQ340" s="460" t="s">
        <v>1025</v>
      </c>
    </row>
    <row r="341" spans="1:43" ht="40" customHeight="1">
      <c r="A341" s="67">
        <v>334</v>
      </c>
      <c r="B341" s="392" t="s">
        <v>947</v>
      </c>
      <c r="C341" s="438" t="s">
        <v>948</v>
      </c>
      <c r="D341" s="204" t="s">
        <v>1026</v>
      </c>
      <c r="E341" s="204" t="s">
        <v>985</v>
      </c>
      <c r="F341" s="397" t="s">
        <v>90</v>
      </c>
      <c r="G341" s="397" t="s">
        <v>1027</v>
      </c>
      <c r="H341" s="437" t="s">
        <v>974</v>
      </c>
      <c r="I341" s="437" t="s">
        <v>974</v>
      </c>
      <c r="J341" s="396" t="s">
        <v>113</v>
      </c>
      <c r="K341" s="61" t="s">
        <v>94</v>
      </c>
      <c r="L341" s="318" t="s">
        <v>125</v>
      </c>
      <c r="M341" s="394">
        <f>IFERROR(VLOOKUP(L341,'[3]Listas Activos'!$B$24:$C$28,2,0),0)</f>
        <v>3</v>
      </c>
      <c r="N341" s="394" t="s">
        <v>96</v>
      </c>
      <c r="O341" s="394">
        <f>IFERROR(VLOOKUP(N341,'[3]Listas Activos'!$B$31:$C$35,2,0),0)</f>
        <v>5</v>
      </c>
      <c r="P341" s="394" t="s">
        <v>96</v>
      </c>
      <c r="Q341" s="394">
        <f>IFERROR(VLOOKUP(P341,'[3]Listas Activos'!$B$38:$C$42,2,0),0)</f>
        <v>5</v>
      </c>
      <c r="R341" s="394">
        <f t="shared" si="24"/>
        <v>5</v>
      </c>
      <c r="S341" s="394" t="str">
        <f>IFERROR(VLOOKUP(R341,'[3]Listas Activos'!$B$4:$C$7,2,0),"-")</f>
        <v>Alto</v>
      </c>
      <c r="T341" s="394" t="s">
        <v>987</v>
      </c>
      <c r="U341" s="394" t="s">
        <v>116</v>
      </c>
      <c r="V341" s="394"/>
      <c r="W341" s="394"/>
      <c r="X341" s="394"/>
      <c r="Y341" s="394"/>
      <c r="Z341" s="394" t="s">
        <v>98</v>
      </c>
      <c r="AA341" s="397" t="s">
        <v>415</v>
      </c>
      <c r="AB341" s="394" t="s">
        <v>262</v>
      </c>
      <c r="AC341" s="394" t="s">
        <v>263</v>
      </c>
      <c r="AD341" s="391">
        <v>40909</v>
      </c>
      <c r="AE341" s="394" t="s">
        <v>102</v>
      </c>
      <c r="AF341" s="399" t="s">
        <v>959</v>
      </c>
      <c r="AG341" s="394" t="s">
        <v>234</v>
      </c>
      <c r="AH341" s="394"/>
      <c r="AI341" s="400" t="str">
        <f>IF(ISERROR(VLOOKUP(AG341,'[3]Listas Ley Transparencia'!$H$3:$M$17,2,0)),"",VLOOKUP(AG341,'[3]Listas Ley Transparencia'!$H$3:$M$17,2,0))</f>
        <v>Información publica y de conocimiento general</v>
      </c>
      <c r="AJ341" s="400" t="str">
        <f>IF(ISERROR(VLOOKUP(AG341,'[3]Listas Ley Transparencia'!$H$3:$M$17,3,0)),"",VLOOKUP(AG341,'[3]Listas Ley Transparencia'!$H$3:$M$17,3,0))</f>
        <v>Información publica y de conocimiento general</v>
      </c>
      <c r="AK341" s="400" t="str">
        <f>IF(ISERROR(VLOOKUP(AG341,'[3]Listas Ley Transparencia'!$H$3:$M$17,4,0)),"",VLOOKUP(AG341,'[3]Listas Ley Transparencia'!$H$3:$M$17,4,0))</f>
        <v>Publica</v>
      </c>
      <c r="AL341" s="400" t="str">
        <f>IF(ISERROR(VLOOKUP(AG341,'[3]Listas Ley Transparencia'!$H$3:$M$17,6,0)),"",VLOOKUP(AG341,'[3]Listas Ley Transparencia'!$H$3:$M$17,6,0))</f>
        <v>No Aplica</v>
      </c>
      <c r="AM341" s="394" t="s">
        <v>235</v>
      </c>
      <c r="AN341" s="391">
        <v>45952</v>
      </c>
      <c r="AO341" s="394" t="s">
        <v>264</v>
      </c>
      <c r="AP341" s="394" t="s">
        <v>419</v>
      </c>
      <c r="AQ341" s="324" t="s">
        <v>951</v>
      </c>
    </row>
    <row r="342" spans="1:43" ht="40" customHeight="1">
      <c r="A342" s="67">
        <v>335</v>
      </c>
      <c r="B342" s="392" t="s">
        <v>947</v>
      </c>
      <c r="C342" s="438" t="s">
        <v>948</v>
      </c>
      <c r="D342" s="204" t="s">
        <v>965</v>
      </c>
      <c r="E342" s="204" t="s">
        <v>989</v>
      </c>
      <c r="F342" s="397" t="s">
        <v>137</v>
      </c>
      <c r="G342" s="397" t="s">
        <v>1009</v>
      </c>
      <c r="H342" s="437" t="s">
        <v>974</v>
      </c>
      <c r="I342" s="437" t="s">
        <v>974</v>
      </c>
      <c r="J342" s="413" t="s">
        <v>113</v>
      </c>
      <c r="K342" s="61" t="s">
        <v>94</v>
      </c>
      <c r="L342" s="318" t="s">
        <v>125</v>
      </c>
      <c r="M342" s="394">
        <f>IFERROR(VLOOKUP(L342,'[3]Listas Activos'!$B$24:$C$28,2,0),0)</f>
        <v>3</v>
      </c>
      <c r="N342" s="394" t="s">
        <v>96</v>
      </c>
      <c r="O342" s="394">
        <f>IFERROR(VLOOKUP(N342,'[3]Listas Activos'!$B$31:$C$35,2,0),0)</f>
        <v>5</v>
      </c>
      <c r="P342" s="394" t="s">
        <v>96</v>
      </c>
      <c r="Q342" s="394">
        <f>IFERROR(VLOOKUP(P342,'[3]Listas Activos'!$B$38:$C$42,2,0),0)</f>
        <v>5</v>
      </c>
      <c r="R342" s="394">
        <f t="shared" si="24"/>
        <v>5</v>
      </c>
      <c r="S342" s="394" t="str">
        <f>IFERROR(VLOOKUP(R342,'[3]Listas Activos'!$B$4:$C$7,2,0),"-")</f>
        <v>Alto</v>
      </c>
      <c r="T342" s="394"/>
      <c r="U342" s="394" t="s">
        <v>116</v>
      </c>
      <c r="V342" s="394"/>
      <c r="W342" s="394"/>
      <c r="X342" s="394"/>
      <c r="Y342" s="394"/>
      <c r="Z342" s="394" t="s">
        <v>205</v>
      </c>
      <c r="AA342" s="397" t="s">
        <v>99</v>
      </c>
      <c r="AB342" s="394" t="s">
        <v>262</v>
      </c>
      <c r="AC342" s="394" t="s">
        <v>263</v>
      </c>
      <c r="AD342" s="391">
        <v>40909</v>
      </c>
      <c r="AE342" s="394" t="s">
        <v>102</v>
      </c>
      <c r="AF342" s="399" t="s">
        <v>959</v>
      </c>
      <c r="AG342" s="394" t="s">
        <v>234</v>
      </c>
      <c r="AH342" s="394"/>
      <c r="AI342" s="400" t="str">
        <f>IF(ISERROR(VLOOKUP(AG342,'[3]Listas Ley Transparencia'!$H$3:$M$17,2,0)),"",VLOOKUP(AG342,'[3]Listas Ley Transparencia'!$H$3:$M$17,2,0))</f>
        <v>Información publica y de conocimiento general</v>
      </c>
      <c r="AJ342" s="400" t="str">
        <f>IF(ISERROR(VLOOKUP(AG342,'[3]Listas Ley Transparencia'!$H$3:$M$17,3,0)),"",VLOOKUP(AG342,'[3]Listas Ley Transparencia'!$H$3:$M$17,3,0))</f>
        <v>Información publica y de conocimiento general</v>
      </c>
      <c r="AK342" s="400" t="str">
        <f>IF(ISERROR(VLOOKUP(AG342,'[3]Listas Ley Transparencia'!$H$3:$M$17,4,0)),"",VLOOKUP(AG342,'[3]Listas Ley Transparencia'!$H$3:$M$17,4,0))</f>
        <v>Publica</v>
      </c>
      <c r="AL342" s="400" t="str">
        <f>IF(ISERROR(VLOOKUP(AG342,'[3]Listas Ley Transparencia'!$H$3:$M$17,6,0)),"",VLOOKUP(AG342,'[3]Listas Ley Transparencia'!$H$3:$M$17,6,0))</f>
        <v>No Aplica</v>
      </c>
      <c r="AM342" s="394" t="s">
        <v>235</v>
      </c>
      <c r="AN342" s="391">
        <v>45952</v>
      </c>
      <c r="AO342" s="394" t="s">
        <v>264</v>
      </c>
      <c r="AP342" s="394" t="s">
        <v>108</v>
      </c>
      <c r="AQ342" s="324" t="s">
        <v>1028</v>
      </c>
    </row>
    <row r="343" spans="1:43" ht="40" customHeight="1">
      <c r="A343" s="67">
        <v>336</v>
      </c>
      <c r="B343" s="392" t="s">
        <v>947</v>
      </c>
      <c r="C343" s="450" t="s">
        <v>948</v>
      </c>
      <c r="D343" s="204" t="s">
        <v>1029</v>
      </c>
      <c r="E343" s="204" t="s">
        <v>972</v>
      </c>
      <c r="F343" s="397" t="s">
        <v>137</v>
      </c>
      <c r="G343" s="397" t="s">
        <v>973</v>
      </c>
      <c r="H343" s="437" t="s">
        <v>974</v>
      </c>
      <c r="I343" s="437" t="s">
        <v>974</v>
      </c>
      <c r="J343" s="416" t="s">
        <v>93</v>
      </c>
      <c r="K343" s="61" t="s">
        <v>94</v>
      </c>
      <c r="L343" s="318" t="s">
        <v>95</v>
      </c>
      <c r="M343" s="417">
        <f>IFERROR(VLOOKUP(L343,'[3]Listas Activos'!$B$24:$C$28,2,0),0)</f>
        <v>5</v>
      </c>
      <c r="N343" s="394" t="s">
        <v>96</v>
      </c>
      <c r="O343" s="394">
        <f>IFERROR(VLOOKUP(N343,'[3]Listas Activos'!$B$31:$C$35,2,0),0)</f>
        <v>5</v>
      </c>
      <c r="P343" s="394" t="s">
        <v>96</v>
      </c>
      <c r="Q343" s="394">
        <f>IFERROR(VLOOKUP(P343,'[3]Listas Activos'!$B$38:$C$42,2,0),0)</f>
        <v>5</v>
      </c>
      <c r="R343" s="394">
        <f t="shared" si="24"/>
        <v>5</v>
      </c>
      <c r="S343" s="394" t="str">
        <f>IFERROR(VLOOKUP(R343,'[3]Listas Activos'!$B$4:$C$7,2,0),"-")</f>
        <v>Alto</v>
      </c>
      <c r="T343" s="394"/>
      <c r="U343" s="394" t="s">
        <v>116</v>
      </c>
      <c r="V343" s="394"/>
      <c r="W343" s="394"/>
      <c r="X343" s="394"/>
      <c r="Y343" s="394"/>
      <c r="Z343" s="394" t="s">
        <v>98</v>
      </c>
      <c r="AA343" s="397" t="s">
        <v>415</v>
      </c>
      <c r="AB343" s="394" t="s">
        <v>262</v>
      </c>
      <c r="AC343" s="394" t="s">
        <v>263</v>
      </c>
      <c r="AD343" s="391">
        <v>40909</v>
      </c>
      <c r="AE343" s="394" t="s">
        <v>102</v>
      </c>
      <c r="AF343" s="399" t="s">
        <v>975</v>
      </c>
      <c r="AG343" s="394" t="s">
        <v>283</v>
      </c>
      <c r="AH343" s="394"/>
      <c r="AI343" s="400" t="str">
        <f>IF(ISERROR(VLOOKUP(AG343,'[3]Listas Ley Transparencia'!$H$3:$M$17,2,0)),"",VLOOKUP(AG343,'[3]Listas Ley Transparencia'!$H$3:$M$17,2,0))</f>
        <v>Información exceptuada por daño de derechos a personas naturales o jurídicas. Articulo 18 Ley 1712 de 2014</v>
      </c>
      <c r="AJ343" s="400" t="str">
        <f>IF(ISERROR(VLOOKUP(AG343,'[3]Listas Ley Transparencia'!$H$3:$M$17,3,0)),"",VLOOKUP(AG343,'[3]Listas Ley Transparencia'!$H$3:$M$17,3,0))</f>
        <v>Los secretos comerciales, industriales y profesionales, así como los estipulados en el parágrafo del articulo 77 de la Ley 1474 de 2011</v>
      </c>
      <c r="AK343" s="400" t="str">
        <f>IF(ISERROR(VLOOKUP(AG343,'[3]Listas Ley Transparencia'!$H$3:$M$17,4,0)),"",VLOOKUP(AG343,'[3]Listas Ley Transparencia'!$H$3:$M$17,4,0))</f>
        <v>Publica Clasificada</v>
      </c>
      <c r="AL343" s="400" t="str">
        <f>IF(ISERROR(VLOOKUP(AG343,'[3]Listas Ley Transparencia'!$H$3:$M$17,6,0)),"",VLOOKUP(AG343,'[3]Listas Ley Transparencia'!$H$3:$M$17,6,0))</f>
        <v>Ilimitada</v>
      </c>
      <c r="AM343" s="394" t="s">
        <v>448</v>
      </c>
      <c r="AN343" s="391">
        <v>45952</v>
      </c>
      <c r="AO343" s="394" t="s">
        <v>264</v>
      </c>
      <c r="AP343" s="394" t="s">
        <v>267</v>
      </c>
      <c r="AQ343" s="324" t="s">
        <v>951</v>
      </c>
    </row>
    <row r="344" spans="1:43" ht="40" customHeight="1">
      <c r="A344" s="67">
        <v>337</v>
      </c>
      <c r="B344" s="392" t="s">
        <v>947</v>
      </c>
      <c r="C344" s="451" t="s">
        <v>991</v>
      </c>
      <c r="D344" s="204" t="s">
        <v>1030</v>
      </c>
      <c r="E344" s="204" t="s">
        <v>1012</v>
      </c>
      <c r="F344" s="397" t="s">
        <v>90</v>
      </c>
      <c r="G344" s="397" t="s">
        <v>1031</v>
      </c>
      <c r="H344" s="437" t="s">
        <v>974</v>
      </c>
      <c r="I344" s="437" t="s">
        <v>974</v>
      </c>
      <c r="J344" s="396" t="s">
        <v>113</v>
      </c>
      <c r="K344" s="61" t="s">
        <v>94</v>
      </c>
      <c r="L344" s="318" t="s">
        <v>95</v>
      </c>
      <c r="M344" s="394">
        <f>IFERROR(VLOOKUP(L344,'[3]Listas Activos'!$B$24:$C$28,2,0),0)</f>
        <v>5</v>
      </c>
      <c r="N344" s="394" t="s">
        <v>96</v>
      </c>
      <c r="O344" s="394">
        <f>IFERROR(VLOOKUP(N344,'[3]Listas Activos'!$B$31:$C$35,2,0),0)</f>
        <v>5</v>
      </c>
      <c r="P344" s="394" t="s">
        <v>96</v>
      </c>
      <c r="Q344" s="394">
        <f>IFERROR(VLOOKUP(P344,'[3]Listas Activos'!$B$38:$C$42,2,0),0)</f>
        <v>5</v>
      </c>
      <c r="R344" s="394">
        <f t="shared" si="24"/>
        <v>5</v>
      </c>
      <c r="S344" s="394" t="str">
        <f>IFERROR(VLOOKUP(R344,'[3]Listas Activos'!$B$4:$C$7,2,0),"-")</f>
        <v>Alto</v>
      </c>
      <c r="T344" s="394" t="s">
        <v>995</v>
      </c>
      <c r="U344" s="394" t="s">
        <v>97</v>
      </c>
      <c r="V344" s="394" t="s">
        <v>116</v>
      </c>
      <c r="W344" s="394" t="s">
        <v>116</v>
      </c>
      <c r="X344" s="394" t="s">
        <v>97</v>
      </c>
      <c r="Y344" s="394" t="s">
        <v>116</v>
      </c>
      <c r="Z344" s="394" t="s">
        <v>98</v>
      </c>
      <c r="AA344" s="397" t="s">
        <v>415</v>
      </c>
      <c r="AB344" s="394" t="s">
        <v>262</v>
      </c>
      <c r="AC344" s="394" t="s">
        <v>263</v>
      </c>
      <c r="AD344" s="394">
        <v>2012</v>
      </c>
      <c r="AE344" s="394" t="s">
        <v>102</v>
      </c>
      <c r="AF344" s="399" t="s">
        <v>959</v>
      </c>
      <c r="AG344" s="394" t="s">
        <v>283</v>
      </c>
      <c r="AH344" s="394" t="s">
        <v>996</v>
      </c>
      <c r="AI344" s="400" t="str">
        <f>IF(ISERROR(VLOOKUP(AG344,'[3]Listas Ley Transparencia'!$H$3:$M$17,2,0)),"",VLOOKUP(AG344,'[3]Listas Ley Transparencia'!$H$3:$M$17,2,0))</f>
        <v>Información exceptuada por daño de derechos a personas naturales o jurídicas. Articulo 18 Ley 1712 de 2014</v>
      </c>
      <c r="AJ344" s="400" t="str">
        <f>IF(ISERROR(VLOOKUP(AG344,'[3]Listas Ley Transparencia'!$H$3:$M$17,3,0)),"",VLOOKUP(AG344,'[3]Listas Ley Transparencia'!$H$3:$M$17,3,0))</f>
        <v>Los secretos comerciales, industriales y profesionales, así como los estipulados en el parágrafo del articulo 77 de la Ley 1474 de 2011</v>
      </c>
      <c r="AK344" s="400" t="str">
        <f>IF(ISERROR(VLOOKUP(AG344,'[3]Listas Ley Transparencia'!$H$3:$M$17,4,0)),"",VLOOKUP(AG344,'[3]Listas Ley Transparencia'!$H$3:$M$17,4,0))</f>
        <v>Publica Clasificada</v>
      </c>
      <c r="AL344" s="400" t="str">
        <f>IF(ISERROR(VLOOKUP(AG344,'[3]Listas Ley Transparencia'!$H$3:$M$17,6,0)),"",VLOOKUP(AG344,'[3]Listas Ley Transparencia'!$H$3:$M$17,6,0))</f>
        <v>Ilimitada</v>
      </c>
      <c r="AM344" s="394" t="s">
        <v>448</v>
      </c>
      <c r="AN344" s="391">
        <v>45952</v>
      </c>
      <c r="AO344" s="394" t="s">
        <v>264</v>
      </c>
      <c r="AP344" s="394" t="s">
        <v>419</v>
      </c>
      <c r="AQ344" s="324" t="s">
        <v>1032</v>
      </c>
    </row>
    <row r="345" spans="1:43" ht="40" customHeight="1">
      <c r="A345" s="67">
        <v>338</v>
      </c>
      <c r="B345" s="392" t="s">
        <v>947</v>
      </c>
      <c r="C345" s="451" t="s">
        <v>991</v>
      </c>
      <c r="D345" s="204" t="s">
        <v>1033</v>
      </c>
      <c r="E345" s="204" t="s">
        <v>1012</v>
      </c>
      <c r="F345" s="397" t="s">
        <v>90</v>
      </c>
      <c r="G345" s="397" t="s">
        <v>1034</v>
      </c>
      <c r="H345" s="437" t="s">
        <v>974</v>
      </c>
      <c r="I345" s="437" t="s">
        <v>974</v>
      </c>
      <c r="J345" s="396" t="s">
        <v>113</v>
      </c>
      <c r="K345" s="61" t="s">
        <v>94</v>
      </c>
      <c r="L345" s="318" t="s">
        <v>95</v>
      </c>
      <c r="M345" s="394">
        <f>IFERROR(VLOOKUP(L345,'[3]Listas Activos'!$B$24:$C$28,2,0),0)</f>
        <v>5</v>
      </c>
      <c r="N345" s="394" t="s">
        <v>96</v>
      </c>
      <c r="O345" s="394">
        <f>IFERROR(VLOOKUP(N345,'[3]Listas Activos'!$B$31:$C$35,2,0),0)</f>
        <v>5</v>
      </c>
      <c r="P345" s="394" t="s">
        <v>96</v>
      </c>
      <c r="Q345" s="394">
        <f>IFERROR(VLOOKUP(P345,'[3]Listas Activos'!$B$38:$C$42,2,0),0)</f>
        <v>5</v>
      </c>
      <c r="R345" s="394">
        <f t="shared" si="24"/>
        <v>5</v>
      </c>
      <c r="S345" s="394" t="str">
        <f>IFERROR(VLOOKUP(R345,'[3]Listas Activos'!$B$4:$C$7,2,0),"-")</f>
        <v>Alto</v>
      </c>
      <c r="T345" s="394" t="s">
        <v>995</v>
      </c>
      <c r="U345" s="394" t="s">
        <v>97</v>
      </c>
      <c r="V345" s="394" t="s">
        <v>116</v>
      </c>
      <c r="W345" s="394" t="s">
        <v>116</v>
      </c>
      <c r="X345" s="394" t="s">
        <v>97</v>
      </c>
      <c r="Y345" s="394" t="s">
        <v>116</v>
      </c>
      <c r="Z345" s="394" t="s">
        <v>98</v>
      </c>
      <c r="AA345" s="397" t="s">
        <v>415</v>
      </c>
      <c r="AB345" s="394" t="s">
        <v>262</v>
      </c>
      <c r="AC345" s="394" t="s">
        <v>263</v>
      </c>
      <c r="AD345" s="394">
        <v>2012</v>
      </c>
      <c r="AE345" s="394" t="s">
        <v>102</v>
      </c>
      <c r="AF345" s="399" t="s">
        <v>959</v>
      </c>
      <c r="AG345" s="394" t="s">
        <v>283</v>
      </c>
      <c r="AH345" s="394" t="s">
        <v>996</v>
      </c>
      <c r="AI345" s="400" t="str">
        <f>IF(ISERROR(VLOOKUP(AG345,'[3]Listas Ley Transparencia'!$H$3:$M$17,2,0)),"",VLOOKUP(AG345,'[3]Listas Ley Transparencia'!$H$3:$M$17,2,0))</f>
        <v>Información exceptuada por daño de derechos a personas naturales o jurídicas. Articulo 18 Ley 1712 de 2014</v>
      </c>
      <c r="AJ345" s="400" t="str">
        <f>IF(ISERROR(VLOOKUP(AG345,'[3]Listas Ley Transparencia'!$H$3:$M$17,3,0)),"",VLOOKUP(AG345,'[3]Listas Ley Transparencia'!$H$3:$M$17,3,0))</f>
        <v>Los secretos comerciales, industriales y profesionales, así como los estipulados en el parágrafo del articulo 77 de la Ley 1474 de 2011</v>
      </c>
      <c r="AK345" s="400" t="str">
        <f>IF(ISERROR(VLOOKUP(AG345,'[3]Listas Ley Transparencia'!$H$3:$M$17,4,0)),"",VLOOKUP(AG345,'[3]Listas Ley Transparencia'!$H$3:$M$17,4,0))</f>
        <v>Publica Clasificada</v>
      </c>
      <c r="AL345" s="400" t="str">
        <f>IF(ISERROR(VLOOKUP(AG345,'[3]Listas Ley Transparencia'!$H$3:$M$17,6,0)),"",VLOOKUP(AG345,'[3]Listas Ley Transparencia'!$H$3:$M$17,6,0))</f>
        <v>Ilimitada</v>
      </c>
      <c r="AM345" s="394" t="s">
        <v>448</v>
      </c>
      <c r="AN345" s="391">
        <v>45952</v>
      </c>
      <c r="AO345" s="394" t="s">
        <v>264</v>
      </c>
      <c r="AP345" s="394" t="s">
        <v>419</v>
      </c>
      <c r="AQ345" s="324" t="s">
        <v>997</v>
      </c>
    </row>
    <row r="346" spans="1:43" ht="40" customHeight="1">
      <c r="A346" s="67">
        <v>339</v>
      </c>
      <c r="B346" s="392" t="s">
        <v>947</v>
      </c>
      <c r="C346" s="451" t="s">
        <v>991</v>
      </c>
      <c r="D346" s="204" t="s">
        <v>1035</v>
      </c>
      <c r="E346" s="204" t="s">
        <v>1036</v>
      </c>
      <c r="F346" s="397" t="s">
        <v>90</v>
      </c>
      <c r="G346" s="397" t="s">
        <v>1037</v>
      </c>
      <c r="H346" s="437" t="s">
        <v>974</v>
      </c>
      <c r="I346" s="437" t="s">
        <v>974</v>
      </c>
      <c r="J346" s="396" t="s">
        <v>113</v>
      </c>
      <c r="K346" s="61" t="s">
        <v>94</v>
      </c>
      <c r="L346" s="318" t="s">
        <v>95</v>
      </c>
      <c r="M346" s="394">
        <f>IFERROR(VLOOKUP(L346,'[3]Listas Activos'!$B$24:$C$28,2,0),0)</f>
        <v>5</v>
      </c>
      <c r="N346" s="394" t="s">
        <v>96</v>
      </c>
      <c r="O346" s="394">
        <f>IFERROR(VLOOKUP(N346,'[3]Listas Activos'!$B$31:$C$35,2,0),0)</f>
        <v>5</v>
      </c>
      <c r="P346" s="394" t="s">
        <v>96</v>
      </c>
      <c r="Q346" s="394">
        <f>IFERROR(VLOOKUP(P346,'[3]Listas Activos'!$B$38:$C$42,2,0),0)</f>
        <v>5</v>
      </c>
      <c r="R346" s="394">
        <f t="shared" si="24"/>
        <v>5</v>
      </c>
      <c r="S346" s="394" t="str">
        <f>IFERROR(VLOOKUP(R346,'[3]Listas Activos'!$B$4:$C$7,2,0),"-")</f>
        <v>Alto</v>
      </c>
      <c r="T346" s="394" t="s">
        <v>995</v>
      </c>
      <c r="U346" s="394" t="s">
        <v>97</v>
      </c>
      <c r="V346" s="394" t="s">
        <v>116</v>
      </c>
      <c r="W346" s="394" t="s">
        <v>116</v>
      </c>
      <c r="X346" s="394" t="s">
        <v>97</v>
      </c>
      <c r="Y346" s="394" t="s">
        <v>116</v>
      </c>
      <c r="Z346" s="394" t="s">
        <v>98</v>
      </c>
      <c r="AA346" s="397" t="s">
        <v>415</v>
      </c>
      <c r="AB346" s="394" t="s">
        <v>262</v>
      </c>
      <c r="AC346" s="394" t="s">
        <v>263</v>
      </c>
      <c r="AD346" s="394">
        <v>2012</v>
      </c>
      <c r="AE346" s="394" t="s">
        <v>102</v>
      </c>
      <c r="AF346" s="399" t="s">
        <v>959</v>
      </c>
      <c r="AG346" s="394" t="s">
        <v>283</v>
      </c>
      <c r="AH346" s="394" t="s">
        <v>996</v>
      </c>
      <c r="AI346" s="400" t="str">
        <f>IF(ISERROR(VLOOKUP(AG346,'[3]Listas Ley Transparencia'!$H$3:$M$17,2,0)),"",VLOOKUP(AG346,'[3]Listas Ley Transparencia'!$H$3:$M$17,2,0))</f>
        <v>Información exceptuada por daño de derechos a personas naturales o jurídicas. Articulo 18 Ley 1712 de 2014</v>
      </c>
      <c r="AJ346" s="400" t="str">
        <f>IF(ISERROR(VLOOKUP(AG346,'[3]Listas Ley Transparencia'!$H$3:$M$17,3,0)),"",VLOOKUP(AG346,'[3]Listas Ley Transparencia'!$H$3:$M$17,3,0))</f>
        <v>Los secretos comerciales, industriales y profesionales, así como los estipulados en el parágrafo del articulo 77 de la Ley 1474 de 2011</v>
      </c>
      <c r="AK346" s="400" t="str">
        <f>IF(ISERROR(VLOOKUP(AG346,'[3]Listas Ley Transparencia'!$H$3:$M$17,4,0)),"",VLOOKUP(AG346,'[3]Listas Ley Transparencia'!$H$3:$M$17,4,0))</f>
        <v>Publica Clasificada</v>
      </c>
      <c r="AL346" s="400" t="str">
        <f>IF(ISERROR(VLOOKUP(AG346,'[3]Listas Ley Transparencia'!$H$3:$M$17,6,0)),"",VLOOKUP(AG346,'[3]Listas Ley Transparencia'!$H$3:$M$17,6,0))</f>
        <v>Ilimitada</v>
      </c>
      <c r="AM346" s="394" t="s">
        <v>448</v>
      </c>
      <c r="AN346" s="391">
        <v>45952</v>
      </c>
      <c r="AO346" s="394" t="s">
        <v>264</v>
      </c>
      <c r="AP346" s="394" t="s">
        <v>108</v>
      </c>
      <c r="AQ346" s="324" t="s">
        <v>997</v>
      </c>
    </row>
    <row r="347" spans="1:43" ht="40" customHeight="1">
      <c r="A347" s="67">
        <v>340</v>
      </c>
      <c r="B347" s="392" t="s">
        <v>947</v>
      </c>
      <c r="C347" s="451" t="s">
        <v>991</v>
      </c>
      <c r="D347" s="204" t="s">
        <v>1038</v>
      </c>
      <c r="E347" s="204" t="s">
        <v>1012</v>
      </c>
      <c r="F347" s="397" t="s">
        <v>90</v>
      </c>
      <c r="G347" s="397" t="s">
        <v>1039</v>
      </c>
      <c r="H347" s="437" t="s">
        <v>974</v>
      </c>
      <c r="I347" s="437" t="s">
        <v>974</v>
      </c>
      <c r="J347" s="396" t="s">
        <v>113</v>
      </c>
      <c r="K347" s="61" t="s">
        <v>94</v>
      </c>
      <c r="L347" s="318" t="s">
        <v>95</v>
      </c>
      <c r="M347" s="394">
        <f>IFERROR(VLOOKUP(L347,'[3]Listas Activos'!$B$24:$C$28,2,0),0)</f>
        <v>5</v>
      </c>
      <c r="N347" s="394" t="s">
        <v>96</v>
      </c>
      <c r="O347" s="394">
        <f>IFERROR(VLOOKUP(N347,'[3]Listas Activos'!$B$31:$C$35,2,0),0)</f>
        <v>5</v>
      </c>
      <c r="P347" s="394" t="s">
        <v>96</v>
      </c>
      <c r="Q347" s="394">
        <f>IFERROR(VLOOKUP(P347,'[3]Listas Activos'!$B$38:$C$42,2,0),0)</f>
        <v>5</v>
      </c>
      <c r="R347" s="394">
        <f t="shared" si="24"/>
        <v>5</v>
      </c>
      <c r="S347" s="394" t="str">
        <f>IFERROR(VLOOKUP(R347,'[3]Listas Activos'!$B$4:$C$7,2,0),"-")</f>
        <v>Alto</v>
      </c>
      <c r="T347" s="394" t="s">
        <v>995</v>
      </c>
      <c r="U347" s="394" t="s">
        <v>97</v>
      </c>
      <c r="V347" s="394" t="s">
        <v>116</v>
      </c>
      <c r="W347" s="394" t="s">
        <v>116</v>
      </c>
      <c r="X347" s="394" t="s">
        <v>97</v>
      </c>
      <c r="Y347" s="394" t="s">
        <v>116</v>
      </c>
      <c r="Z347" s="394" t="s">
        <v>98</v>
      </c>
      <c r="AA347" s="397" t="s">
        <v>415</v>
      </c>
      <c r="AB347" s="394" t="s">
        <v>262</v>
      </c>
      <c r="AC347" s="394" t="s">
        <v>263</v>
      </c>
      <c r="AD347" s="394">
        <v>2012</v>
      </c>
      <c r="AE347" s="394" t="s">
        <v>102</v>
      </c>
      <c r="AF347" s="399" t="s">
        <v>959</v>
      </c>
      <c r="AG347" s="394" t="s">
        <v>283</v>
      </c>
      <c r="AH347" s="394" t="s">
        <v>996</v>
      </c>
      <c r="AI347" s="400" t="str">
        <f>IF(ISERROR(VLOOKUP(AG347,'[3]Listas Ley Transparencia'!$H$3:$M$17,2,0)),"",VLOOKUP(AG347,'[3]Listas Ley Transparencia'!$H$3:$M$17,2,0))</f>
        <v>Información exceptuada por daño de derechos a personas naturales o jurídicas. Articulo 18 Ley 1712 de 2014</v>
      </c>
      <c r="AJ347" s="400" t="str">
        <f>IF(ISERROR(VLOOKUP(AG347,'[3]Listas Ley Transparencia'!$H$3:$M$17,3,0)),"",VLOOKUP(AG347,'[3]Listas Ley Transparencia'!$H$3:$M$17,3,0))</f>
        <v>Los secretos comerciales, industriales y profesionales, así como los estipulados en el parágrafo del articulo 77 de la Ley 1474 de 2011</v>
      </c>
      <c r="AK347" s="400" t="str">
        <f>IF(ISERROR(VLOOKUP(AG347,'[3]Listas Ley Transparencia'!$H$3:$M$17,4,0)),"",VLOOKUP(AG347,'[3]Listas Ley Transparencia'!$H$3:$M$17,4,0))</f>
        <v>Publica Clasificada</v>
      </c>
      <c r="AL347" s="400" t="str">
        <f>IF(ISERROR(VLOOKUP(AG347,'[3]Listas Ley Transparencia'!$H$3:$M$17,6,0)),"",VLOOKUP(AG347,'[3]Listas Ley Transparencia'!$H$3:$M$17,6,0))</f>
        <v>Ilimitada</v>
      </c>
      <c r="AM347" s="394" t="s">
        <v>448</v>
      </c>
      <c r="AN347" s="391">
        <v>45952</v>
      </c>
      <c r="AO347" s="394" t="s">
        <v>264</v>
      </c>
      <c r="AP347" s="394" t="s">
        <v>419</v>
      </c>
      <c r="AQ347" s="324" t="s">
        <v>997</v>
      </c>
    </row>
    <row r="348" spans="1:43" ht="40" customHeight="1">
      <c r="A348" s="67">
        <v>341</v>
      </c>
      <c r="B348" s="392" t="s">
        <v>947</v>
      </c>
      <c r="C348" s="451" t="s">
        <v>457</v>
      </c>
      <c r="D348" s="204" t="s">
        <v>1040</v>
      </c>
      <c r="E348" s="204" t="s">
        <v>977</v>
      </c>
      <c r="F348" s="397" t="s">
        <v>90</v>
      </c>
      <c r="G348" s="397" t="s">
        <v>978</v>
      </c>
      <c r="H348" s="437" t="s">
        <v>974</v>
      </c>
      <c r="I348" s="437" t="s">
        <v>974</v>
      </c>
      <c r="J348" s="396" t="s">
        <v>93</v>
      </c>
      <c r="K348" s="61" t="s">
        <v>94</v>
      </c>
      <c r="L348" s="318" t="s">
        <v>95</v>
      </c>
      <c r="M348" s="394">
        <f>IFERROR(VLOOKUP(L348,'[3]Listas Activos'!$B$24:$C$28,2,0),0)</f>
        <v>5</v>
      </c>
      <c r="N348" s="394" t="s">
        <v>96</v>
      </c>
      <c r="O348" s="394">
        <f>IFERROR(VLOOKUP(N348,'[3]Listas Activos'!$B$31:$C$35,2,0),0)</f>
        <v>5</v>
      </c>
      <c r="P348" s="394" t="s">
        <v>96</v>
      </c>
      <c r="Q348" s="394">
        <f>IFERROR(VLOOKUP(P348,'[3]Listas Activos'!$B$38:$C$42,2,0),0)</f>
        <v>5</v>
      </c>
      <c r="R348" s="394">
        <f t="shared" si="24"/>
        <v>5</v>
      </c>
      <c r="S348" s="394" t="str">
        <f>IFERROR(VLOOKUP(R348,'[3]Listas Activos'!$B$4:$C$7,2,0),"-")</f>
        <v>Alto</v>
      </c>
      <c r="T348" s="394" t="s">
        <v>979</v>
      </c>
      <c r="U348" s="394" t="s">
        <v>97</v>
      </c>
      <c r="V348" s="394" t="s">
        <v>97</v>
      </c>
      <c r="W348" s="394" t="s">
        <v>116</v>
      </c>
      <c r="X348" s="394" t="s">
        <v>116</v>
      </c>
      <c r="Y348" s="394" t="s">
        <v>116</v>
      </c>
      <c r="Z348" s="394" t="s">
        <v>98</v>
      </c>
      <c r="AA348" s="397" t="s">
        <v>415</v>
      </c>
      <c r="AB348" s="394" t="s">
        <v>262</v>
      </c>
      <c r="AC348" s="394" t="s">
        <v>296</v>
      </c>
      <c r="AD348" s="394">
        <v>2012</v>
      </c>
      <c r="AE348" s="394" t="s">
        <v>102</v>
      </c>
      <c r="AF348" s="399" t="s">
        <v>975</v>
      </c>
      <c r="AG348" s="394" t="s">
        <v>283</v>
      </c>
      <c r="AH348" s="394" t="s">
        <v>980</v>
      </c>
      <c r="AI348" s="400" t="str">
        <f>IF(ISERROR(VLOOKUP(AG348,'[3]Listas Ley Transparencia'!$H$3:$M$17,2,0)),"",VLOOKUP(AG348,'[3]Listas Ley Transparencia'!$H$3:$M$17,2,0))</f>
        <v>Información exceptuada por daño de derechos a personas naturales o jurídicas. Articulo 18 Ley 1712 de 2014</v>
      </c>
      <c r="AJ348" s="400" t="str">
        <f>IF(ISERROR(VLOOKUP(AG348,'[3]Listas Ley Transparencia'!$H$3:$M$17,3,0)),"",VLOOKUP(AG348,'[3]Listas Ley Transparencia'!$H$3:$M$17,3,0))</f>
        <v>Los secretos comerciales, industriales y profesionales, así como los estipulados en el parágrafo del articulo 77 de la Ley 1474 de 2011</v>
      </c>
      <c r="AK348" s="400" t="str">
        <f>IF(ISERROR(VLOOKUP(AG348,'[3]Listas Ley Transparencia'!$H$3:$M$17,4,0)),"",VLOOKUP(AG348,'[3]Listas Ley Transparencia'!$H$3:$M$17,4,0))</f>
        <v>Publica Clasificada</v>
      </c>
      <c r="AL348" s="400" t="str">
        <f>IF(ISERROR(VLOOKUP(AG348,'[3]Listas Ley Transparencia'!$H$3:$M$17,6,0)),"",VLOOKUP(AG348,'[3]Listas Ley Transparencia'!$H$3:$M$17,6,0))</f>
        <v>Ilimitada</v>
      </c>
      <c r="AM348" s="394" t="s">
        <v>448</v>
      </c>
      <c r="AN348" s="391">
        <v>45952</v>
      </c>
      <c r="AO348" s="394" t="s">
        <v>264</v>
      </c>
      <c r="AP348" s="394" t="s">
        <v>267</v>
      </c>
      <c r="AQ348" s="324" t="s">
        <v>951</v>
      </c>
    </row>
    <row r="349" spans="1:43" ht="40" customHeight="1" thickBot="1">
      <c r="A349" s="67">
        <v>342</v>
      </c>
      <c r="B349" s="392" t="s">
        <v>947</v>
      </c>
      <c r="C349" s="438" t="s">
        <v>948</v>
      </c>
      <c r="D349" s="204" t="s">
        <v>1041</v>
      </c>
      <c r="E349" s="204" t="s">
        <v>982</v>
      </c>
      <c r="F349" s="397" t="s">
        <v>90</v>
      </c>
      <c r="G349" s="397" t="s">
        <v>947</v>
      </c>
      <c r="H349" s="437" t="s">
        <v>974</v>
      </c>
      <c r="I349" s="437" t="s">
        <v>974</v>
      </c>
      <c r="J349" s="396" t="s">
        <v>93</v>
      </c>
      <c r="K349" s="61" t="s">
        <v>204</v>
      </c>
      <c r="L349" s="318" t="s">
        <v>125</v>
      </c>
      <c r="M349" s="394">
        <f>IFERROR(VLOOKUP(L349,'[3]Listas Activos'!$B$24:$C$28,2,0),0)</f>
        <v>3</v>
      </c>
      <c r="N349" s="401" t="s">
        <v>96</v>
      </c>
      <c r="O349" s="394">
        <f>IFERROR(VLOOKUP(N349,'[3]Listas Activos'!$B$31:$C$35,2,0),0)</f>
        <v>5</v>
      </c>
      <c r="P349" s="394" t="s">
        <v>96</v>
      </c>
      <c r="Q349" s="394">
        <f>IFERROR(VLOOKUP(P349,'[3]Listas Activos'!$B$38:$C$42,2,0),0)</f>
        <v>5</v>
      </c>
      <c r="R349" s="394">
        <f t="shared" si="24"/>
        <v>5</v>
      </c>
      <c r="S349" s="394" t="str">
        <f>IFERROR(VLOOKUP(R349,'[3]Listas Activos'!$B$4:$C$7,2,0),"-")</f>
        <v>Alto</v>
      </c>
      <c r="T349" s="394" t="s">
        <v>983</v>
      </c>
      <c r="U349" s="394" t="s">
        <v>116</v>
      </c>
      <c r="V349" s="394"/>
      <c r="W349" s="394"/>
      <c r="X349" s="394"/>
      <c r="Y349" s="394"/>
      <c r="Z349" s="394" t="s">
        <v>98</v>
      </c>
      <c r="AA349" s="397" t="s">
        <v>415</v>
      </c>
      <c r="AB349" s="394" t="s">
        <v>262</v>
      </c>
      <c r="AC349" s="394" t="s">
        <v>263</v>
      </c>
      <c r="AD349" s="391">
        <v>40909</v>
      </c>
      <c r="AE349" s="393" t="s">
        <v>102</v>
      </c>
      <c r="AF349" s="399" t="s">
        <v>975</v>
      </c>
      <c r="AG349" s="394" t="s">
        <v>234</v>
      </c>
      <c r="AH349" s="394"/>
      <c r="AI349" s="400" t="str">
        <f>IF(ISERROR(VLOOKUP(AG349,'[3]Listas Ley Transparencia'!$H$3:$M$17,2,0)),"",VLOOKUP(AG349,'[3]Listas Ley Transparencia'!$H$3:$M$17,2,0))</f>
        <v>Información publica y de conocimiento general</v>
      </c>
      <c r="AJ349" s="400" t="str">
        <f>IF(ISERROR(VLOOKUP(AG349,'[3]Listas Ley Transparencia'!$H$3:$M$17,3,0)),"",VLOOKUP(AG349,'[3]Listas Ley Transparencia'!$H$3:$M$17,3,0))</f>
        <v>Información publica y de conocimiento general</v>
      </c>
      <c r="AK349" s="400" t="str">
        <f>IF(ISERROR(VLOOKUP(AG349,'[3]Listas Ley Transparencia'!$H$3:$M$17,4,0)),"",VLOOKUP(AG349,'[3]Listas Ley Transparencia'!$H$3:$M$17,4,0))</f>
        <v>Publica</v>
      </c>
      <c r="AL349" s="400" t="str">
        <f>IF(ISERROR(VLOOKUP(AG349,'[3]Listas Ley Transparencia'!$H$3:$M$17,6,0)),"",VLOOKUP(AG349,'[3]Listas Ley Transparencia'!$H$3:$M$17,6,0))</f>
        <v>No Aplica</v>
      </c>
      <c r="AM349" s="394" t="s">
        <v>235</v>
      </c>
      <c r="AN349" s="391">
        <v>45952</v>
      </c>
      <c r="AO349" s="394" t="s">
        <v>264</v>
      </c>
      <c r="AP349" s="394" t="s">
        <v>267</v>
      </c>
      <c r="AQ349" s="460" t="s">
        <v>1025</v>
      </c>
    </row>
    <row r="350" spans="1:43" ht="40" customHeight="1">
      <c r="A350" s="67">
        <v>343</v>
      </c>
      <c r="B350" s="392" t="s">
        <v>947</v>
      </c>
      <c r="C350" s="438" t="s">
        <v>948</v>
      </c>
      <c r="D350" s="204" t="s">
        <v>1042</v>
      </c>
      <c r="E350" s="204" t="s">
        <v>985</v>
      </c>
      <c r="F350" s="397" t="s">
        <v>90</v>
      </c>
      <c r="G350" s="397" t="s">
        <v>1043</v>
      </c>
      <c r="H350" s="437" t="s">
        <v>974</v>
      </c>
      <c r="I350" s="437" t="s">
        <v>974</v>
      </c>
      <c r="J350" s="396" t="s">
        <v>113</v>
      </c>
      <c r="K350" s="61" t="s">
        <v>94</v>
      </c>
      <c r="L350" s="318" t="s">
        <v>125</v>
      </c>
      <c r="M350" s="394">
        <f>IFERROR(VLOOKUP(L350,'[3]Listas Activos'!$B$24:$C$28,2,0),0)</f>
        <v>3</v>
      </c>
      <c r="N350" s="394" t="s">
        <v>96</v>
      </c>
      <c r="O350" s="394">
        <f>IFERROR(VLOOKUP(N350,'[3]Listas Activos'!$B$31:$C$35,2,0),0)</f>
        <v>5</v>
      </c>
      <c r="P350" s="394" t="s">
        <v>96</v>
      </c>
      <c r="Q350" s="394">
        <f>IFERROR(VLOOKUP(P350,'[3]Listas Activos'!$B$38:$C$42,2,0),0)</f>
        <v>5</v>
      </c>
      <c r="R350" s="394">
        <f t="shared" si="24"/>
        <v>5</v>
      </c>
      <c r="S350" s="394" t="str">
        <f>IFERROR(VLOOKUP(R350,'[3]Listas Activos'!$B$4:$C$7,2,0),"-")</f>
        <v>Alto</v>
      </c>
      <c r="T350" s="394" t="s">
        <v>987</v>
      </c>
      <c r="U350" s="394" t="s">
        <v>116</v>
      </c>
      <c r="V350" s="394"/>
      <c r="W350" s="394"/>
      <c r="X350" s="394"/>
      <c r="Y350" s="394"/>
      <c r="Z350" s="394" t="s">
        <v>98</v>
      </c>
      <c r="AA350" s="397" t="s">
        <v>415</v>
      </c>
      <c r="AB350" s="394" t="s">
        <v>262</v>
      </c>
      <c r="AC350" s="394" t="s">
        <v>263</v>
      </c>
      <c r="AD350" s="391">
        <v>40909</v>
      </c>
      <c r="AE350" s="394" t="s">
        <v>102</v>
      </c>
      <c r="AF350" s="399" t="s">
        <v>959</v>
      </c>
      <c r="AG350" s="394" t="s">
        <v>234</v>
      </c>
      <c r="AH350" s="394"/>
      <c r="AI350" s="400" t="str">
        <f>IF(ISERROR(VLOOKUP(AG350,'[3]Listas Ley Transparencia'!$H$3:$M$17,2,0)),"",VLOOKUP(AG350,'[3]Listas Ley Transparencia'!$H$3:$M$17,2,0))</f>
        <v>Información publica y de conocimiento general</v>
      </c>
      <c r="AJ350" s="400" t="str">
        <f>IF(ISERROR(VLOOKUP(AG350,'[3]Listas Ley Transparencia'!$H$3:$M$17,3,0)),"",VLOOKUP(AG350,'[3]Listas Ley Transparencia'!$H$3:$M$17,3,0))</f>
        <v>Información publica y de conocimiento general</v>
      </c>
      <c r="AK350" s="400" t="str">
        <f>IF(ISERROR(VLOOKUP(AG350,'[3]Listas Ley Transparencia'!$H$3:$M$17,4,0)),"",VLOOKUP(AG350,'[3]Listas Ley Transparencia'!$H$3:$M$17,4,0))</f>
        <v>Publica</v>
      </c>
      <c r="AL350" s="400" t="str">
        <f>IF(ISERROR(VLOOKUP(AG350,'[3]Listas Ley Transparencia'!$H$3:$M$17,6,0)),"",VLOOKUP(AG350,'[3]Listas Ley Transparencia'!$H$3:$M$17,6,0))</f>
        <v>No Aplica</v>
      </c>
      <c r="AM350" s="394" t="s">
        <v>235</v>
      </c>
      <c r="AN350" s="391">
        <v>45952</v>
      </c>
      <c r="AO350" s="394" t="s">
        <v>264</v>
      </c>
      <c r="AP350" s="394" t="s">
        <v>267</v>
      </c>
      <c r="AQ350" s="324" t="s">
        <v>1044</v>
      </c>
    </row>
    <row r="351" spans="1:43" ht="40" customHeight="1">
      <c r="A351" s="67">
        <v>344</v>
      </c>
      <c r="B351" s="392" t="s">
        <v>947</v>
      </c>
      <c r="C351" s="438" t="s">
        <v>948</v>
      </c>
      <c r="D351" s="204" t="s">
        <v>1045</v>
      </c>
      <c r="E351" s="204" t="s">
        <v>989</v>
      </c>
      <c r="F351" s="397" t="s">
        <v>137</v>
      </c>
      <c r="G351" s="397" t="s">
        <v>1009</v>
      </c>
      <c r="H351" s="437" t="s">
        <v>974</v>
      </c>
      <c r="I351" s="437" t="s">
        <v>974</v>
      </c>
      <c r="J351" s="413" t="s">
        <v>113</v>
      </c>
      <c r="K351" s="61" t="s">
        <v>94</v>
      </c>
      <c r="L351" s="318" t="s">
        <v>125</v>
      </c>
      <c r="M351" s="394">
        <f>IFERROR(VLOOKUP(L351,'[3]Listas Activos'!$B$24:$C$28,2,0),0)</f>
        <v>3</v>
      </c>
      <c r="N351" s="394" t="s">
        <v>96</v>
      </c>
      <c r="O351" s="394">
        <f>IFERROR(VLOOKUP(N351,'[3]Listas Activos'!$B$31:$C$35,2,0),0)</f>
        <v>5</v>
      </c>
      <c r="P351" s="394" t="s">
        <v>96</v>
      </c>
      <c r="Q351" s="394">
        <f>IFERROR(VLOOKUP(P351,'[3]Listas Activos'!$B$38:$C$42,2,0),0)</f>
        <v>5</v>
      </c>
      <c r="R351" s="394">
        <f t="shared" si="24"/>
        <v>5</v>
      </c>
      <c r="S351" s="394" t="str">
        <f>IFERROR(VLOOKUP(R351,'[3]Listas Activos'!$B$4:$C$7,2,0),"-")</f>
        <v>Alto</v>
      </c>
      <c r="T351" s="394"/>
      <c r="U351" s="394" t="s">
        <v>116</v>
      </c>
      <c r="V351" s="394"/>
      <c r="W351" s="394"/>
      <c r="X351" s="394"/>
      <c r="Y351" s="394"/>
      <c r="Z351" s="394" t="s">
        <v>205</v>
      </c>
      <c r="AA351" s="397" t="s">
        <v>99</v>
      </c>
      <c r="AB351" s="394" t="s">
        <v>262</v>
      </c>
      <c r="AC351" s="394" t="s">
        <v>263</v>
      </c>
      <c r="AD351" s="391">
        <v>40909</v>
      </c>
      <c r="AE351" s="394" t="s">
        <v>102</v>
      </c>
      <c r="AF351" s="399" t="s">
        <v>959</v>
      </c>
      <c r="AG351" s="394" t="s">
        <v>234</v>
      </c>
      <c r="AH351" s="394"/>
      <c r="AI351" s="400" t="str">
        <f>IF(ISERROR(VLOOKUP(AG351,'[3]Listas Ley Transparencia'!$H$3:$M$17,2,0)),"",VLOOKUP(AG351,'[3]Listas Ley Transparencia'!$H$3:$M$17,2,0))</f>
        <v>Información publica y de conocimiento general</v>
      </c>
      <c r="AJ351" s="400" t="str">
        <f>IF(ISERROR(VLOOKUP(AG351,'[3]Listas Ley Transparencia'!$H$3:$M$17,3,0)),"",VLOOKUP(AG351,'[3]Listas Ley Transparencia'!$H$3:$M$17,3,0))</f>
        <v>Información publica y de conocimiento general</v>
      </c>
      <c r="AK351" s="400" t="str">
        <f>IF(ISERROR(VLOOKUP(AG351,'[3]Listas Ley Transparencia'!$H$3:$M$17,4,0)),"",VLOOKUP(AG351,'[3]Listas Ley Transparencia'!$H$3:$M$17,4,0))</f>
        <v>Publica</v>
      </c>
      <c r="AL351" s="400" t="str">
        <f>IF(ISERROR(VLOOKUP(AG351,'[3]Listas Ley Transparencia'!$H$3:$M$17,6,0)),"",VLOOKUP(AG351,'[3]Listas Ley Transparencia'!$H$3:$M$17,6,0))</f>
        <v>No Aplica</v>
      </c>
      <c r="AM351" s="394" t="s">
        <v>235</v>
      </c>
      <c r="AN351" s="391">
        <v>45952</v>
      </c>
      <c r="AO351" s="394" t="s">
        <v>264</v>
      </c>
      <c r="AP351" s="394" t="s">
        <v>267</v>
      </c>
      <c r="AQ351" s="324" t="s">
        <v>951</v>
      </c>
    </row>
    <row r="352" spans="1:43" ht="40" customHeight="1">
      <c r="A352" s="67">
        <v>345</v>
      </c>
      <c r="B352" s="392" t="s">
        <v>947</v>
      </c>
      <c r="C352" s="450" t="s">
        <v>948</v>
      </c>
      <c r="D352" s="204" t="s">
        <v>1046</v>
      </c>
      <c r="E352" s="204" t="s">
        <v>972</v>
      </c>
      <c r="F352" s="397" t="s">
        <v>137</v>
      </c>
      <c r="G352" s="397" t="s">
        <v>1047</v>
      </c>
      <c r="H352" s="437" t="s">
        <v>974</v>
      </c>
      <c r="I352" s="437" t="s">
        <v>974</v>
      </c>
      <c r="J352" s="416" t="s">
        <v>93</v>
      </c>
      <c r="K352" s="61" t="s">
        <v>94</v>
      </c>
      <c r="L352" s="318" t="s">
        <v>95</v>
      </c>
      <c r="M352" s="417">
        <f>IFERROR(VLOOKUP(L352,'[3]Listas Activos'!$B$24:$C$28,2,0),0)</f>
        <v>5</v>
      </c>
      <c r="N352" s="394" t="s">
        <v>96</v>
      </c>
      <c r="O352" s="394">
        <f>IFERROR(VLOOKUP(N352,'[3]Listas Activos'!$B$31:$C$35,2,0),0)</f>
        <v>5</v>
      </c>
      <c r="P352" s="394" t="s">
        <v>96</v>
      </c>
      <c r="Q352" s="394">
        <f>IFERROR(VLOOKUP(P352,'[3]Listas Activos'!$B$38:$C$42,2,0),0)</f>
        <v>5</v>
      </c>
      <c r="R352" s="394">
        <f t="shared" si="24"/>
        <v>5</v>
      </c>
      <c r="S352" s="394" t="str">
        <f>IFERROR(VLOOKUP(R352,'[3]Listas Activos'!$B$4:$C$7,2,0),"-")</f>
        <v>Alto</v>
      </c>
      <c r="T352" s="394"/>
      <c r="U352" s="394" t="s">
        <v>116</v>
      </c>
      <c r="V352" s="394"/>
      <c r="W352" s="394"/>
      <c r="X352" s="394"/>
      <c r="Y352" s="394"/>
      <c r="Z352" s="394" t="s">
        <v>98</v>
      </c>
      <c r="AA352" s="397" t="s">
        <v>415</v>
      </c>
      <c r="AB352" s="394" t="s">
        <v>262</v>
      </c>
      <c r="AC352" s="394" t="s">
        <v>263</v>
      </c>
      <c r="AD352" s="391">
        <v>40909</v>
      </c>
      <c r="AE352" s="394" t="s">
        <v>102</v>
      </c>
      <c r="AF352" s="399" t="s">
        <v>975</v>
      </c>
      <c r="AG352" s="394" t="s">
        <v>283</v>
      </c>
      <c r="AH352" s="394"/>
      <c r="AI352" s="400" t="str">
        <f>IF(ISERROR(VLOOKUP(AG352,'[3]Listas Ley Transparencia'!$H$3:$M$17,2,0)),"",VLOOKUP(AG352,'[3]Listas Ley Transparencia'!$H$3:$M$17,2,0))</f>
        <v>Información exceptuada por daño de derechos a personas naturales o jurídicas. Articulo 18 Ley 1712 de 2014</v>
      </c>
      <c r="AJ352" s="400" t="str">
        <f>IF(ISERROR(VLOOKUP(AG352,'[3]Listas Ley Transparencia'!$H$3:$M$17,3,0)),"",VLOOKUP(AG352,'[3]Listas Ley Transparencia'!$H$3:$M$17,3,0))</f>
        <v>Los secretos comerciales, industriales y profesionales, así como los estipulados en el parágrafo del articulo 77 de la Ley 1474 de 2011</v>
      </c>
      <c r="AK352" s="400" t="str">
        <f>IF(ISERROR(VLOOKUP(AG352,'[3]Listas Ley Transparencia'!$H$3:$M$17,4,0)),"",VLOOKUP(AG352,'[3]Listas Ley Transparencia'!$H$3:$M$17,4,0))</f>
        <v>Publica Clasificada</v>
      </c>
      <c r="AL352" s="400" t="str">
        <f>IF(ISERROR(VLOOKUP(AG352,'[3]Listas Ley Transparencia'!$H$3:$M$17,6,0)),"",VLOOKUP(AG352,'[3]Listas Ley Transparencia'!$H$3:$M$17,6,0))</f>
        <v>Ilimitada</v>
      </c>
      <c r="AM352" s="394" t="s">
        <v>448</v>
      </c>
      <c r="AN352" s="391">
        <v>45952</v>
      </c>
      <c r="AO352" s="394" t="s">
        <v>264</v>
      </c>
      <c r="AP352" s="394" t="s">
        <v>267</v>
      </c>
      <c r="AQ352" s="324" t="s">
        <v>951</v>
      </c>
    </row>
    <row r="353" spans="1:43" ht="40" customHeight="1">
      <c r="A353" s="67">
        <v>346</v>
      </c>
      <c r="B353" s="392" t="s">
        <v>947</v>
      </c>
      <c r="C353" s="451" t="s">
        <v>991</v>
      </c>
      <c r="D353" s="204" t="s">
        <v>1048</v>
      </c>
      <c r="E353" s="204" t="s">
        <v>1036</v>
      </c>
      <c r="F353" s="397" t="s">
        <v>90</v>
      </c>
      <c r="G353" s="397" t="s">
        <v>1049</v>
      </c>
      <c r="H353" s="437" t="s">
        <v>974</v>
      </c>
      <c r="I353" s="437" t="s">
        <v>974</v>
      </c>
      <c r="J353" s="396" t="s">
        <v>113</v>
      </c>
      <c r="K353" s="61" t="s">
        <v>94</v>
      </c>
      <c r="L353" s="318" t="s">
        <v>95</v>
      </c>
      <c r="M353" s="394">
        <f>IFERROR(VLOOKUP(L353,'[3]Listas Activos'!$B$24:$C$28,2,0),0)</f>
        <v>5</v>
      </c>
      <c r="N353" s="394" t="s">
        <v>96</v>
      </c>
      <c r="O353" s="394">
        <f>IFERROR(VLOOKUP(N353,'[3]Listas Activos'!$B$31:$C$35,2,0),0)</f>
        <v>5</v>
      </c>
      <c r="P353" s="394" t="s">
        <v>96</v>
      </c>
      <c r="Q353" s="394">
        <f>IFERROR(VLOOKUP(P353,'[3]Listas Activos'!$B$38:$C$42,2,0),0)</f>
        <v>5</v>
      </c>
      <c r="R353" s="394">
        <f t="shared" si="24"/>
        <v>5</v>
      </c>
      <c r="S353" s="394" t="str">
        <f>IFERROR(VLOOKUP(R353,'[3]Listas Activos'!$B$4:$C$7,2,0),"-")</f>
        <v>Alto</v>
      </c>
      <c r="T353" s="394" t="s">
        <v>995</v>
      </c>
      <c r="U353" s="394" t="s">
        <v>97</v>
      </c>
      <c r="V353" s="394" t="s">
        <v>116</v>
      </c>
      <c r="W353" s="394" t="s">
        <v>116</v>
      </c>
      <c r="X353" s="394" t="s">
        <v>97</v>
      </c>
      <c r="Y353" s="394" t="s">
        <v>116</v>
      </c>
      <c r="Z353" s="394" t="s">
        <v>98</v>
      </c>
      <c r="AA353" s="397" t="s">
        <v>415</v>
      </c>
      <c r="AB353" s="394" t="s">
        <v>262</v>
      </c>
      <c r="AC353" s="394" t="s">
        <v>263</v>
      </c>
      <c r="AD353" s="394">
        <v>2012</v>
      </c>
      <c r="AE353" s="394" t="s">
        <v>102</v>
      </c>
      <c r="AF353" s="399" t="s">
        <v>959</v>
      </c>
      <c r="AG353" s="394" t="s">
        <v>283</v>
      </c>
      <c r="AH353" s="394" t="s">
        <v>996</v>
      </c>
      <c r="AI353" s="400" t="str">
        <f>IF(ISERROR(VLOOKUP(AG353,'[3]Listas Ley Transparencia'!$H$3:$M$17,2,0)),"",VLOOKUP(AG353,'[3]Listas Ley Transparencia'!$H$3:$M$17,2,0))</f>
        <v>Información exceptuada por daño de derechos a personas naturales o jurídicas. Articulo 18 Ley 1712 de 2014</v>
      </c>
      <c r="AJ353" s="400" t="str">
        <f>IF(ISERROR(VLOOKUP(AG353,'[3]Listas Ley Transparencia'!$H$3:$M$17,3,0)),"",VLOOKUP(AG353,'[3]Listas Ley Transparencia'!$H$3:$M$17,3,0))</f>
        <v>Los secretos comerciales, industriales y profesionales, así como los estipulados en el parágrafo del articulo 77 de la Ley 1474 de 2011</v>
      </c>
      <c r="AK353" s="400" t="str">
        <f>IF(ISERROR(VLOOKUP(AG353,'[3]Listas Ley Transparencia'!$H$3:$M$17,4,0)),"",VLOOKUP(AG353,'[3]Listas Ley Transparencia'!$H$3:$M$17,4,0))</f>
        <v>Publica Clasificada</v>
      </c>
      <c r="AL353" s="400" t="str">
        <f>IF(ISERROR(VLOOKUP(AG353,'[3]Listas Ley Transparencia'!$H$3:$M$17,6,0)),"",VLOOKUP(AG353,'[3]Listas Ley Transparencia'!$H$3:$M$17,6,0))</f>
        <v>Ilimitada</v>
      </c>
      <c r="AM353" s="394" t="s">
        <v>448</v>
      </c>
      <c r="AN353" s="391">
        <v>45952</v>
      </c>
      <c r="AO353" s="394" t="s">
        <v>264</v>
      </c>
      <c r="AP353" s="394" t="s">
        <v>108</v>
      </c>
      <c r="AQ353" s="324" t="s">
        <v>997</v>
      </c>
    </row>
    <row r="354" spans="1:43" ht="40" customHeight="1">
      <c r="A354" s="67">
        <v>347</v>
      </c>
      <c r="B354" s="392" t="s">
        <v>947</v>
      </c>
      <c r="C354" s="451" t="s">
        <v>991</v>
      </c>
      <c r="D354" s="204" t="s">
        <v>1050</v>
      </c>
      <c r="E354" s="204" t="s">
        <v>1036</v>
      </c>
      <c r="F354" s="397" t="s">
        <v>90</v>
      </c>
      <c r="G354" s="397" t="s">
        <v>1051</v>
      </c>
      <c r="H354" s="437" t="s">
        <v>974</v>
      </c>
      <c r="I354" s="437" t="s">
        <v>974</v>
      </c>
      <c r="J354" s="396" t="s">
        <v>113</v>
      </c>
      <c r="K354" s="61" t="s">
        <v>94</v>
      </c>
      <c r="L354" s="318" t="s">
        <v>95</v>
      </c>
      <c r="M354" s="394">
        <f>IFERROR(VLOOKUP(L354,'[3]Listas Activos'!$B$24:$C$28,2,0),0)</f>
        <v>5</v>
      </c>
      <c r="N354" s="394" t="s">
        <v>96</v>
      </c>
      <c r="O354" s="394">
        <f>IFERROR(VLOOKUP(N354,'[3]Listas Activos'!$B$31:$C$35,2,0),0)</f>
        <v>5</v>
      </c>
      <c r="P354" s="394" t="s">
        <v>96</v>
      </c>
      <c r="Q354" s="394">
        <f>IFERROR(VLOOKUP(P354,'[3]Listas Activos'!$B$38:$C$42,2,0),0)</f>
        <v>5</v>
      </c>
      <c r="R354" s="394">
        <f t="shared" si="24"/>
        <v>5</v>
      </c>
      <c r="S354" s="394" t="str">
        <f>IFERROR(VLOOKUP(R354,'[3]Listas Activos'!$B$4:$C$7,2,0),"-")</f>
        <v>Alto</v>
      </c>
      <c r="T354" s="394" t="s">
        <v>995</v>
      </c>
      <c r="U354" s="394" t="s">
        <v>97</v>
      </c>
      <c r="V354" s="394" t="s">
        <v>116</v>
      </c>
      <c r="W354" s="394" t="s">
        <v>116</v>
      </c>
      <c r="X354" s="394" t="s">
        <v>97</v>
      </c>
      <c r="Y354" s="394" t="s">
        <v>116</v>
      </c>
      <c r="Z354" s="394" t="s">
        <v>98</v>
      </c>
      <c r="AA354" s="397" t="s">
        <v>415</v>
      </c>
      <c r="AB354" s="394" t="s">
        <v>262</v>
      </c>
      <c r="AC354" s="394" t="s">
        <v>263</v>
      </c>
      <c r="AD354" s="394">
        <v>2012</v>
      </c>
      <c r="AE354" s="394" t="s">
        <v>102</v>
      </c>
      <c r="AF354" s="399" t="s">
        <v>959</v>
      </c>
      <c r="AG354" s="394" t="s">
        <v>283</v>
      </c>
      <c r="AH354" s="394" t="s">
        <v>996</v>
      </c>
      <c r="AI354" s="400" t="str">
        <f>IF(ISERROR(VLOOKUP(AG354,'[3]Listas Ley Transparencia'!$H$3:$M$17,2,0)),"",VLOOKUP(AG354,'[3]Listas Ley Transparencia'!$H$3:$M$17,2,0))</f>
        <v>Información exceptuada por daño de derechos a personas naturales o jurídicas. Articulo 18 Ley 1712 de 2014</v>
      </c>
      <c r="AJ354" s="400" t="str">
        <f>IF(ISERROR(VLOOKUP(AG354,'[3]Listas Ley Transparencia'!$H$3:$M$17,3,0)),"",VLOOKUP(AG354,'[3]Listas Ley Transparencia'!$H$3:$M$17,3,0))</f>
        <v>Los secretos comerciales, industriales y profesionales, así como los estipulados en el parágrafo del articulo 77 de la Ley 1474 de 2011</v>
      </c>
      <c r="AK354" s="400" t="str">
        <f>IF(ISERROR(VLOOKUP(AG354,'[3]Listas Ley Transparencia'!$H$3:$M$17,4,0)),"",VLOOKUP(AG354,'[3]Listas Ley Transparencia'!$H$3:$M$17,4,0))</f>
        <v>Publica Clasificada</v>
      </c>
      <c r="AL354" s="400" t="str">
        <f>IF(ISERROR(VLOOKUP(AG354,'[3]Listas Ley Transparencia'!$H$3:$M$17,6,0)),"",VLOOKUP(AG354,'[3]Listas Ley Transparencia'!$H$3:$M$17,6,0))</f>
        <v>Ilimitada</v>
      </c>
      <c r="AM354" s="394" t="s">
        <v>448</v>
      </c>
      <c r="AN354" s="391">
        <v>45952</v>
      </c>
      <c r="AO354" s="394" t="s">
        <v>264</v>
      </c>
      <c r="AP354" s="394" t="s">
        <v>108</v>
      </c>
      <c r="AQ354" s="324" t="s">
        <v>997</v>
      </c>
    </row>
    <row r="355" spans="1:43" ht="40" customHeight="1">
      <c r="A355" s="67">
        <v>348</v>
      </c>
      <c r="B355" s="392" t="s">
        <v>947</v>
      </c>
      <c r="C355" s="451" t="s">
        <v>991</v>
      </c>
      <c r="D355" s="204" t="s">
        <v>1052</v>
      </c>
      <c r="E355" s="204" t="s">
        <v>1036</v>
      </c>
      <c r="F355" s="397" t="s">
        <v>90</v>
      </c>
      <c r="G355" s="397" t="s">
        <v>1053</v>
      </c>
      <c r="H355" s="437" t="s">
        <v>974</v>
      </c>
      <c r="I355" s="437" t="s">
        <v>974</v>
      </c>
      <c r="J355" s="396" t="s">
        <v>113</v>
      </c>
      <c r="K355" s="61" t="s">
        <v>94</v>
      </c>
      <c r="L355" s="318" t="s">
        <v>95</v>
      </c>
      <c r="M355" s="394">
        <f>IFERROR(VLOOKUP(L355,'[3]Listas Activos'!$B$24:$C$28,2,0),0)</f>
        <v>5</v>
      </c>
      <c r="N355" s="394" t="s">
        <v>96</v>
      </c>
      <c r="O355" s="394">
        <f>IFERROR(VLOOKUP(N355,'[3]Listas Activos'!$B$31:$C$35,2,0),0)</f>
        <v>5</v>
      </c>
      <c r="P355" s="394" t="s">
        <v>96</v>
      </c>
      <c r="Q355" s="394">
        <f>IFERROR(VLOOKUP(P355,'[3]Listas Activos'!$B$38:$C$42,2,0),0)</f>
        <v>5</v>
      </c>
      <c r="R355" s="394">
        <f t="shared" si="24"/>
        <v>5</v>
      </c>
      <c r="S355" s="394" t="str">
        <f>IFERROR(VLOOKUP(R355,'[3]Listas Activos'!$B$4:$C$7,2,0),"-")</f>
        <v>Alto</v>
      </c>
      <c r="T355" s="394" t="s">
        <v>995</v>
      </c>
      <c r="U355" s="394" t="s">
        <v>97</v>
      </c>
      <c r="V355" s="394" t="s">
        <v>116</v>
      </c>
      <c r="W355" s="394" t="s">
        <v>116</v>
      </c>
      <c r="X355" s="394" t="s">
        <v>97</v>
      </c>
      <c r="Y355" s="394" t="s">
        <v>116</v>
      </c>
      <c r="Z355" s="394" t="s">
        <v>98</v>
      </c>
      <c r="AA355" s="397" t="s">
        <v>415</v>
      </c>
      <c r="AB355" s="394" t="s">
        <v>262</v>
      </c>
      <c r="AC355" s="394" t="s">
        <v>263</v>
      </c>
      <c r="AD355" s="394">
        <v>2012</v>
      </c>
      <c r="AE355" s="394" t="s">
        <v>102</v>
      </c>
      <c r="AF355" s="399" t="s">
        <v>959</v>
      </c>
      <c r="AG355" s="394" t="s">
        <v>283</v>
      </c>
      <c r="AH355" s="394" t="s">
        <v>996</v>
      </c>
      <c r="AI355" s="400" t="str">
        <f>IF(ISERROR(VLOOKUP(AG355,'[3]Listas Ley Transparencia'!$H$3:$M$17,2,0)),"",VLOOKUP(AG355,'[3]Listas Ley Transparencia'!$H$3:$M$17,2,0))</f>
        <v>Información exceptuada por daño de derechos a personas naturales o jurídicas. Articulo 18 Ley 1712 de 2014</v>
      </c>
      <c r="AJ355" s="400" t="str">
        <f>IF(ISERROR(VLOOKUP(AG355,'[3]Listas Ley Transparencia'!$H$3:$M$17,3,0)),"",VLOOKUP(AG355,'[3]Listas Ley Transparencia'!$H$3:$M$17,3,0))</f>
        <v>Los secretos comerciales, industriales y profesionales, así como los estipulados en el parágrafo del articulo 77 de la Ley 1474 de 2011</v>
      </c>
      <c r="AK355" s="400" t="str">
        <f>IF(ISERROR(VLOOKUP(AG355,'[3]Listas Ley Transparencia'!$H$3:$M$17,4,0)),"",VLOOKUP(AG355,'[3]Listas Ley Transparencia'!$H$3:$M$17,4,0))</f>
        <v>Publica Clasificada</v>
      </c>
      <c r="AL355" s="400" t="str">
        <f>IF(ISERROR(VLOOKUP(AG355,'[3]Listas Ley Transparencia'!$H$3:$M$17,6,0)),"",VLOOKUP(AG355,'[3]Listas Ley Transparencia'!$H$3:$M$17,6,0))</f>
        <v>Ilimitada</v>
      </c>
      <c r="AM355" s="394" t="s">
        <v>448</v>
      </c>
      <c r="AN355" s="391">
        <v>45952</v>
      </c>
      <c r="AO355" s="394" t="s">
        <v>264</v>
      </c>
      <c r="AP355" s="394" t="s">
        <v>108</v>
      </c>
      <c r="AQ355" s="324" t="s">
        <v>997</v>
      </c>
    </row>
    <row r="356" spans="1:43" ht="40" customHeight="1">
      <c r="A356" s="67">
        <v>349</v>
      </c>
      <c r="B356" s="392" t="s">
        <v>947</v>
      </c>
      <c r="C356" s="451" t="s">
        <v>991</v>
      </c>
      <c r="D356" s="204" t="s">
        <v>1054</v>
      </c>
      <c r="E356" s="204" t="s">
        <v>1055</v>
      </c>
      <c r="F356" s="397" t="s">
        <v>137</v>
      </c>
      <c r="G356" s="397" t="s">
        <v>1056</v>
      </c>
      <c r="H356" s="437" t="s">
        <v>974</v>
      </c>
      <c r="I356" s="437" t="s">
        <v>974</v>
      </c>
      <c r="J356" s="396" t="s">
        <v>93</v>
      </c>
      <c r="K356" s="61" t="s">
        <v>94</v>
      </c>
      <c r="L356" s="318" t="s">
        <v>95</v>
      </c>
      <c r="M356" s="394">
        <f>IFERROR(VLOOKUP(L356,'[3]Listas Activos'!$B$24:$C$28,2,0),0)</f>
        <v>5</v>
      </c>
      <c r="N356" s="394" t="s">
        <v>96</v>
      </c>
      <c r="O356" s="394">
        <f>IFERROR(VLOOKUP(N356,'[3]Listas Activos'!$B$31:$C$35,2,0),0)</f>
        <v>5</v>
      </c>
      <c r="P356" s="394" t="s">
        <v>96</v>
      </c>
      <c r="Q356" s="394">
        <f>IFERROR(VLOOKUP(P356,'[3]Listas Activos'!$B$38:$C$42,2,0),0)</f>
        <v>5</v>
      </c>
      <c r="R356" s="394">
        <f t="shared" si="24"/>
        <v>5</v>
      </c>
      <c r="S356" s="394" t="str">
        <f>IFERROR(VLOOKUP(R356,'[3]Listas Activos'!$B$4:$C$7,2,0),"-")</f>
        <v>Alto</v>
      </c>
      <c r="T356" s="394"/>
      <c r="U356" s="394" t="s">
        <v>97</v>
      </c>
      <c r="V356" s="394" t="s">
        <v>116</v>
      </c>
      <c r="W356" s="394" t="s">
        <v>116</v>
      </c>
      <c r="X356" s="394" t="s">
        <v>97</v>
      </c>
      <c r="Y356" s="394" t="s">
        <v>116</v>
      </c>
      <c r="Z356" s="394" t="s">
        <v>98</v>
      </c>
      <c r="AA356" s="397" t="s">
        <v>415</v>
      </c>
      <c r="AB356" s="394" t="s">
        <v>262</v>
      </c>
      <c r="AC356" s="394" t="s">
        <v>263</v>
      </c>
      <c r="AD356" s="394">
        <v>2012</v>
      </c>
      <c r="AE356" s="394" t="s">
        <v>102</v>
      </c>
      <c r="AF356" s="399" t="s">
        <v>959</v>
      </c>
      <c r="AG356" s="394" t="s">
        <v>283</v>
      </c>
      <c r="AH356" s="394" t="s">
        <v>996</v>
      </c>
      <c r="AI356" s="400" t="str">
        <f>IF(ISERROR(VLOOKUP(AG356,'[3]Listas Ley Transparencia'!$H$3:$M$17,2,0)),"",VLOOKUP(AG356,'[3]Listas Ley Transparencia'!$H$3:$M$17,2,0))</f>
        <v>Información exceptuada por daño de derechos a personas naturales o jurídicas. Articulo 18 Ley 1712 de 2014</v>
      </c>
      <c r="AJ356" s="400" t="str">
        <f>IF(ISERROR(VLOOKUP(AG356,'[3]Listas Ley Transparencia'!$H$3:$M$17,3,0)),"",VLOOKUP(AG356,'[3]Listas Ley Transparencia'!$H$3:$M$17,3,0))</f>
        <v>Los secretos comerciales, industriales y profesionales, así como los estipulados en el parágrafo del articulo 77 de la Ley 1474 de 2011</v>
      </c>
      <c r="AK356" s="400" t="str">
        <f>IF(ISERROR(VLOOKUP(AG356,'[3]Listas Ley Transparencia'!$H$3:$M$17,4,0)),"",VLOOKUP(AG356,'[3]Listas Ley Transparencia'!$H$3:$M$17,4,0))</f>
        <v>Publica Clasificada</v>
      </c>
      <c r="AL356" s="400" t="str">
        <f>IF(ISERROR(VLOOKUP(AG356,'[3]Listas Ley Transparencia'!$H$3:$M$17,6,0)),"",VLOOKUP(AG356,'[3]Listas Ley Transparencia'!$H$3:$M$17,6,0))</f>
        <v>Ilimitada</v>
      </c>
      <c r="AM356" s="394" t="s">
        <v>448</v>
      </c>
      <c r="AN356" s="391">
        <v>45952</v>
      </c>
      <c r="AO356" s="394" t="s">
        <v>264</v>
      </c>
      <c r="AP356" s="394" t="s">
        <v>419</v>
      </c>
      <c r="AQ356" s="324" t="s">
        <v>1032</v>
      </c>
    </row>
    <row r="357" spans="1:43" ht="40" customHeight="1">
      <c r="A357" s="67">
        <v>350</v>
      </c>
      <c r="B357" s="392" t="s">
        <v>947</v>
      </c>
      <c r="C357" s="451" t="s">
        <v>457</v>
      </c>
      <c r="D357" s="204" t="s">
        <v>1057</v>
      </c>
      <c r="E357" s="204" t="s">
        <v>977</v>
      </c>
      <c r="F357" s="397" t="s">
        <v>90</v>
      </c>
      <c r="G357" s="397" t="s">
        <v>978</v>
      </c>
      <c r="H357" s="437" t="s">
        <v>974</v>
      </c>
      <c r="I357" s="437" t="s">
        <v>974</v>
      </c>
      <c r="J357" s="396" t="s">
        <v>93</v>
      </c>
      <c r="K357" s="61" t="s">
        <v>94</v>
      </c>
      <c r="L357" s="318" t="s">
        <v>95</v>
      </c>
      <c r="M357" s="394">
        <f>IFERROR(VLOOKUP(L357,'[3]Listas Activos'!$B$24:$C$28,2,0),0)</f>
        <v>5</v>
      </c>
      <c r="N357" s="394" t="s">
        <v>96</v>
      </c>
      <c r="O357" s="394">
        <f>IFERROR(VLOOKUP(N357,'[3]Listas Activos'!$B$31:$C$35,2,0),0)</f>
        <v>5</v>
      </c>
      <c r="P357" s="394" t="s">
        <v>96</v>
      </c>
      <c r="Q357" s="394">
        <f>IFERROR(VLOOKUP(P357,'[3]Listas Activos'!$B$38:$C$42,2,0),0)</f>
        <v>5</v>
      </c>
      <c r="R357" s="394">
        <f t="shared" si="24"/>
        <v>5</v>
      </c>
      <c r="S357" s="394" t="str">
        <f>IFERROR(VLOOKUP(R357,'[3]Listas Activos'!$B$4:$C$7,2,0),"-")</f>
        <v>Alto</v>
      </c>
      <c r="T357" s="394" t="s">
        <v>979</v>
      </c>
      <c r="U357" s="394" t="s">
        <v>116</v>
      </c>
      <c r="V357" s="394"/>
      <c r="W357" s="394"/>
      <c r="X357" s="394"/>
      <c r="Y357" s="394"/>
      <c r="Z357" s="394" t="s">
        <v>98</v>
      </c>
      <c r="AA357" s="397" t="s">
        <v>99</v>
      </c>
      <c r="AB357" s="394" t="s">
        <v>262</v>
      </c>
      <c r="AC357" s="394" t="s">
        <v>296</v>
      </c>
      <c r="AD357" s="394">
        <v>2012</v>
      </c>
      <c r="AE357" s="394" t="s">
        <v>102</v>
      </c>
      <c r="AF357" s="399" t="s">
        <v>975</v>
      </c>
      <c r="AG357" s="394" t="s">
        <v>283</v>
      </c>
      <c r="AH357" s="394" t="s">
        <v>980</v>
      </c>
      <c r="AI357" s="400" t="str">
        <f>IF(ISERROR(VLOOKUP(AG357,'[3]Listas Ley Transparencia'!$H$3:$M$17,2,0)),"",VLOOKUP(AG357,'[3]Listas Ley Transparencia'!$H$3:$M$17,2,0))</f>
        <v>Información exceptuada por daño de derechos a personas naturales o jurídicas. Articulo 18 Ley 1712 de 2014</v>
      </c>
      <c r="AJ357" s="400" t="str">
        <f>IF(ISERROR(VLOOKUP(AG357,'[3]Listas Ley Transparencia'!$H$3:$M$17,3,0)),"",VLOOKUP(AG357,'[3]Listas Ley Transparencia'!$H$3:$M$17,3,0))</f>
        <v>Los secretos comerciales, industriales y profesionales, así como los estipulados en el parágrafo del articulo 77 de la Ley 1474 de 2011</v>
      </c>
      <c r="AK357" s="400" t="str">
        <f>IF(ISERROR(VLOOKUP(AG357,'[3]Listas Ley Transparencia'!$H$3:$M$17,4,0)),"",VLOOKUP(AG357,'[3]Listas Ley Transparencia'!$H$3:$M$17,4,0))</f>
        <v>Publica Clasificada</v>
      </c>
      <c r="AL357" s="400" t="str">
        <f>IF(ISERROR(VLOOKUP(AG357,'[3]Listas Ley Transparencia'!$H$3:$M$17,6,0)),"",VLOOKUP(AG357,'[3]Listas Ley Transparencia'!$H$3:$M$17,6,0))</f>
        <v>Ilimitada</v>
      </c>
      <c r="AM357" s="394" t="s">
        <v>448</v>
      </c>
      <c r="AN357" s="391">
        <v>45952</v>
      </c>
      <c r="AO357" s="394" t="s">
        <v>264</v>
      </c>
      <c r="AP357" s="394" t="s">
        <v>267</v>
      </c>
      <c r="AQ357" s="324" t="s">
        <v>951</v>
      </c>
    </row>
    <row r="358" spans="1:43" ht="40" customHeight="1">
      <c r="A358" s="67">
        <v>351</v>
      </c>
      <c r="B358" s="418" t="s">
        <v>947</v>
      </c>
      <c r="C358" s="461" t="s">
        <v>991</v>
      </c>
      <c r="D358" s="204" t="s">
        <v>1058</v>
      </c>
      <c r="E358" s="204" t="s">
        <v>1059</v>
      </c>
      <c r="F358" s="404" t="s">
        <v>90</v>
      </c>
      <c r="G358" s="404" t="s">
        <v>1060</v>
      </c>
      <c r="H358" s="395" t="s">
        <v>974</v>
      </c>
      <c r="I358" s="395" t="s">
        <v>974</v>
      </c>
      <c r="J358" s="405" t="s">
        <v>113</v>
      </c>
      <c r="K358" s="61" t="s">
        <v>1061</v>
      </c>
      <c r="L358" s="323" t="s">
        <v>95</v>
      </c>
      <c r="M358" s="404">
        <f>IFERROR(VLOOKUP(L358,'[3]Listas Activos'!$B$24:$C$28,2,0),0)</f>
        <v>5</v>
      </c>
      <c r="N358" s="404" t="s">
        <v>96</v>
      </c>
      <c r="O358" s="404">
        <f>IFERROR(VLOOKUP(N358,'[3]Listas Activos'!$B$31:$C$35,2,0),0)</f>
        <v>5</v>
      </c>
      <c r="P358" s="404" t="s">
        <v>96</v>
      </c>
      <c r="Q358" s="404">
        <f>IFERROR(VLOOKUP(P358,'[3]Listas Activos'!$B$38:$C$42,2,0),0)</f>
        <v>5</v>
      </c>
      <c r="R358" s="404">
        <f t="shared" si="24"/>
        <v>5</v>
      </c>
      <c r="S358" s="404" t="str">
        <f>IFERROR(VLOOKUP(R358,'[3]Listas Activos'!$B$4:$C$7,2,0),"-")</f>
        <v>Alto</v>
      </c>
      <c r="T358" s="404"/>
      <c r="U358" s="404" t="s">
        <v>116</v>
      </c>
      <c r="V358" s="404"/>
      <c r="W358" s="404"/>
      <c r="X358" s="404"/>
      <c r="Y358" s="404"/>
      <c r="Z358" s="404"/>
      <c r="AA358" s="406"/>
      <c r="AB358" s="404"/>
      <c r="AC358" s="404"/>
      <c r="AD358" s="407"/>
      <c r="AE358" s="404"/>
      <c r="AF358" s="408"/>
      <c r="AG358" s="404"/>
      <c r="AH358" s="404"/>
      <c r="AI358" s="409" t="str">
        <f>IF(ISERROR(VLOOKUP(AG358,'[3]Listas Ley Transparencia'!$H$3:$M$17,2,0)),"",VLOOKUP(AG358,'[3]Listas Ley Transparencia'!$H$3:$M$17,2,0))</f>
        <v/>
      </c>
      <c r="AJ358" s="409" t="str">
        <f>IF(ISERROR(VLOOKUP(AG358,'[3]Listas Ley Transparencia'!$H$3:$M$17,3,0)),"",VLOOKUP(AG358,'[3]Listas Ley Transparencia'!$H$3:$M$17,3,0))</f>
        <v/>
      </c>
      <c r="AK358" s="409" t="str">
        <f>IF(ISERROR(VLOOKUP(AG358,'[3]Listas Ley Transparencia'!$H$3:$M$17,4,0)),"",VLOOKUP(AG358,'[3]Listas Ley Transparencia'!$H$3:$M$17,4,0))</f>
        <v/>
      </c>
      <c r="AL358" s="409" t="str">
        <f>IF(ISERROR(VLOOKUP(AG358,'[3]Listas Ley Transparencia'!$H$3:$M$17,6,0)),"",VLOOKUP(AG358,'[3]Listas Ley Transparencia'!$H$3:$M$17,6,0))</f>
        <v/>
      </c>
      <c r="AM358" s="404"/>
      <c r="AN358" s="398"/>
      <c r="AO358" s="404"/>
      <c r="AP358" s="404"/>
      <c r="AQ358" s="410"/>
    </row>
    <row r="359" spans="1:43" ht="40" customHeight="1">
      <c r="A359" s="67">
        <v>352</v>
      </c>
      <c r="B359" s="392" t="s">
        <v>947</v>
      </c>
      <c r="C359" s="451" t="s">
        <v>991</v>
      </c>
      <c r="D359" s="204" t="s">
        <v>1062</v>
      </c>
      <c r="E359" s="204" t="s">
        <v>1063</v>
      </c>
      <c r="F359" s="289" t="s">
        <v>90</v>
      </c>
      <c r="G359" s="256" t="s">
        <v>1064</v>
      </c>
      <c r="H359" s="437" t="s">
        <v>974</v>
      </c>
      <c r="I359" s="437" t="s">
        <v>974</v>
      </c>
      <c r="J359" s="146" t="s">
        <v>93</v>
      </c>
      <c r="K359" s="61" t="s">
        <v>114</v>
      </c>
      <c r="L359" s="62" t="s">
        <v>95</v>
      </c>
      <c r="M359" s="63">
        <f>IFERROR(VLOOKUP(L359,'Listas Activos'!$B$24:$C$28,2,0),0)</f>
        <v>5</v>
      </c>
      <c r="N359" s="62" t="s">
        <v>96</v>
      </c>
      <c r="O359" s="63">
        <f>IFERROR(VLOOKUP(N359,'Listas Activos'!$B$31:$C$35,2,0),0)</f>
        <v>5</v>
      </c>
      <c r="P359" s="62" t="s">
        <v>96</v>
      </c>
      <c r="Q359" s="63">
        <f>IFERROR(VLOOKUP(P359,'Listas Activos'!$B$38:$C$42,2,0),0)</f>
        <v>5</v>
      </c>
      <c r="R359" s="63">
        <f t="shared" si="24"/>
        <v>5</v>
      </c>
      <c r="S359" s="93" t="str">
        <f>IFERROR(VLOOKUP(R359,'Listas Activos'!$B$4:$C$7,2,0),"-")</f>
        <v>Alto</v>
      </c>
      <c r="T359" s="66"/>
      <c r="U359" s="64" t="s">
        <v>97</v>
      </c>
      <c r="V359" s="137"/>
      <c r="W359" s="137"/>
      <c r="X359" s="137" t="s">
        <v>97</v>
      </c>
      <c r="Y359" s="137"/>
      <c r="Z359" s="64"/>
      <c r="AA359" s="137"/>
      <c r="AB359" s="137"/>
      <c r="AC359" s="137"/>
      <c r="AD359" s="138"/>
      <c r="AE359" s="137"/>
      <c r="AF359" s="124"/>
      <c r="AG359" s="137"/>
      <c r="AH359" s="139"/>
      <c r="AI359" s="94" t="str">
        <f>IF(ISERROR(VLOOKUP(AG359,'Listas Ley Transparencia'!$H$3:$M$17,2,0)),"",VLOOKUP(AG359,'Listas Ley Transparencia'!$H$3:$M$17,2,0))</f>
        <v/>
      </c>
      <c r="AJ359" s="95" t="str">
        <f>IF(ISERROR(VLOOKUP(AG359,'Listas Ley Transparencia'!$H$3:$M$17,3,0)),"",VLOOKUP(AG359,'Listas Ley Transparencia'!$H$3:$M$17,3,0))</f>
        <v/>
      </c>
      <c r="AK359" s="95" t="str">
        <f>IF(ISERROR(VLOOKUP(AG359,'Listas Ley Transparencia'!$H$3:$M$17,4,0)),"",VLOOKUP(AG359,'Listas Ley Transparencia'!$H$3:$M$17,4,0))</f>
        <v/>
      </c>
      <c r="AL359" s="96" t="str">
        <f>IF(ISERROR(VLOOKUP(AG359,'Listas Ley Transparencia'!$H$3:$M$17,6,0)),"",VLOOKUP(AG359,'Listas Ley Transparencia'!$H$3:$M$17,6,0))</f>
        <v/>
      </c>
      <c r="AM359" s="64"/>
      <c r="AN359" s="138"/>
      <c r="AO359" s="137"/>
      <c r="AP359" s="137"/>
      <c r="AQ359" s="139"/>
    </row>
    <row r="360" spans="1:43" ht="40" customHeight="1">
      <c r="A360" s="67">
        <v>353</v>
      </c>
      <c r="B360" s="392" t="s">
        <v>947</v>
      </c>
      <c r="C360" s="439" t="s">
        <v>948</v>
      </c>
      <c r="D360" s="204" t="s">
        <v>1065</v>
      </c>
      <c r="E360" s="204" t="s">
        <v>1066</v>
      </c>
      <c r="F360" s="289" t="s">
        <v>137</v>
      </c>
      <c r="G360" s="256" t="s">
        <v>1067</v>
      </c>
      <c r="H360" s="437" t="s">
        <v>974</v>
      </c>
      <c r="I360" s="437" t="s">
        <v>974</v>
      </c>
      <c r="J360" s="146" t="s">
        <v>93</v>
      </c>
      <c r="K360" s="61" t="s">
        <v>163</v>
      </c>
      <c r="L360" s="62" t="s">
        <v>143</v>
      </c>
      <c r="M360" s="63">
        <f>IFERROR(VLOOKUP(L360,'Listas Activos'!$B$24:$C$28,2,0),0)</f>
        <v>1</v>
      </c>
      <c r="N360" s="62" t="s">
        <v>96</v>
      </c>
      <c r="O360" s="63">
        <f>IFERROR(VLOOKUP(N360,'Listas Activos'!$B$31:$C$35,2,0),0)</f>
        <v>5</v>
      </c>
      <c r="P360" s="62" t="s">
        <v>96</v>
      </c>
      <c r="Q360" s="63">
        <f>IFERROR(VLOOKUP(P360,'Listas Activos'!$B$38:$C$42,2,0),0)</f>
        <v>5</v>
      </c>
      <c r="R360" s="63">
        <f t="shared" ref="R360" si="25">IF(AND(M360&gt;0,O360&gt;0,Q360&gt;0,U360="Si"),5,IF(OR(M360=0,O360=0,Q360=0),0,IF(AND(M360=1,O360=1,Q360=1),1,(IF(OR(AND(M360=5,O360=5),AND(O360=5,Q360=5),AND(M360=5,Q360=5),AND(M360=5,O360=5,Q360=5)),5,3)))))</f>
        <v>5</v>
      </c>
      <c r="S360" s="93" t="str">
        <f>IFERROR(VLOOKUP(R360,'Listas Activos'!$B$4:$C$7,2,0),"-")</f>
        <v>Alto</v>
      </c>
      <c r="T360" s="66"/>
      <c r="U360" s="64" t="s">
        <v>116</v>
      </c>
      <c r="V360" s="137"/>
      <c r="W360" s="137"/>
      <c r="X360" s="137"/>
      <c r="Y360" s="137"/>
      <c r="Z360" s="64"/>
      <c r="AA360" s="137"/>
      <c r="AB360" s="137"/>
      <c r="AC360" s="137"/>
      <c r="AD360" s="138"/>
      <c r="AE360" s="137"/>
      <c r="AF360" s="124"/>
      <c r="AG360" s="137"/>
      <c r="AH360" s="139"/>
      <c r="AI360" s="94" t="str">
        <f>IF(ISERROR(VLOOKUP(AG360,'Listas Ley Transparencia'!$H$3:$M$17,2,0)),"",VLOOKUP(AG360,'Listas Ley Transparencia'!$H$3:$M$17,2,0))</f>
        <v/>
      </c>
      <c r="AJ360" s="95" t="str">
        <f>IF(ISERROR(VLOOKUP(AG360,'Listas Ley Transparencia'!$H$3:$M$17,3,0)),"",VLOOKUP(AG360,'Listas Ley Transparencia'!$H$3:$M$17,3,0))</f>
        <v/>
      </c>
      <c r="AK360" s="95" t="str">
        <f>IF(ISERROR(VLOOKUP(AG360,'Listas Ley Transparencia'!$H$3:$M$17,4,0)),"",VLOOKUP(AG360,'Listas Ley Transparencia'!$H$3:$M$17,4,0))</f>
        <v/>
      </c>
      <c r="AL360" s="96" t="str">
        <f>IF(ISERROR(VLOOKUP(AG360,'Listas Ley Transparencia'!$H$3:$M$17,6,0)),"",VLOOKUP(AG360,'Listas Ley Transparencia'!$H$3:$M$17,6,0))</f>
        <v/>
      </c>
      <c r="AM360" s="64"/>
      <c r="AN360" s="138"/>
      <c r="AO360" s="137"/>
      <c r="AP360" s="137"/>
      <c r="AQ360" s="139"/>
    </row>
    <row r="361" spans="1:43" ht="40" customHeight="1">
      <c r="A361" s="67">
        <v>354</v>
      </c>
      <c r="B361" s="392" t="s">
        <v>947</v>
      </c>
      <c r="C361" s="439" t="s">
        <v>948</v>
      </c>
      <c r="D361" s="462" t="s">
        <v>1068</v>
      </c>
      <c r="E361" s="204" t="s">
        <v>1069</v>
      </c>
      <c r="F361" s="289" t="s">
        <v>137</v>
      </c>
      <c r="G361" s="256" t="s">
        <v>1021</v>
      </c>
      <c r="H361" s="437" t="s">
        <v>974</v>
      </c>
      <c r="I361" s="437" t="s">
        <v>974</v>
      </c>
      <c r="J361" s="146" t="s">
        <v>93</v>
      </c>
      <c r="K361" s="61" t="s">
        <v>163</v>
      </c>
      <c r="L361" s="62" t="s">
        <v>95</v>
      </c>
      <c r="M361" s="63">
        <f>IFERROR(VLOOKUP(L361,'Listas Activos'!$B$24:$C$28,2,0),0)</f>
        <v>5</v>
      </c>
      <c r="N361" s="62" t="s">
        <v>96</v>
      </c>
      <c r="O361" s="63">
        <f>IFERROR(VLOOKUP(N361,'Listas Activos'!$B$31:$C$35,2,0),0)</f>
        <v>5</v>
      </c>
      <c r="P361" s="62" t="s">
        <v>96</v>
      </c>
      <c r="Q361" s="63">
        <f>IFERROR(VLOOKUP(P361,'Listas Activos'!$B$38:$C$42,2,0),0)</f>
        <v>5</v>
      </c>
      <c r="R361" s="63">
        <f t="shared" ref="R361:R380" si="26">IF(AND(M361&gt;0,O361&gt;0,Q361&gt;0,U361="Si"),5,IF(OR(M361=0,O361=0,Q361=0),0,IF(AND(M361=1,O361=1,Q361=1),1,(IF(OR(AND(M361=5,O361=5),AND(O361=5,Q361=5),AND(M361=5,Q361=5),AND(M361=5,O361=5,Q361=5)),5,3)))))</f>
        <v>5</v>
      </c>
      <c r="S361" s="93" t="str">
        <f>IFERROR(VLOOKUP(R361,'Listas Activos'!$B$4:$C$7,2,0),"-")</f>
        <v>Alto</v>
      </c>
      <c r="T361" s="66"/>
      <c r="U361" s="64" t="s">
        <v>116</v>
      </c>
      <c r="V361" s="137"/>
      <c r="W361" s="137"/>
      <c r="X361" s="137"/>
      <c r="Y361" s="137"/>
      <c r="Z361" s="64"/>
      <c r="AA361" s="137"/>
      <c r="AB361" s="137"/>
      <c r="AC361" s="137"/>
      <c r="AD361" s="138"/>
      <c r="AE361" s="137"/>
      <c r="AF361" s="124"/>
      <c r="AG361" s="137"/>
      <c r="AH361" s="139"/>
      <c r="AI361" s="94"/>
      <c r="AJ361" s="95"/>
      <c r="AK361" s="95"/>
      <c r="AL361" s="96"/>
      <c r="AM361" s="64"/>
      <c r="AN361" s="138"/>
      <c r="AO361" s="137"/>
      <c r="AP361" s="137"/>
      <c r="AQ361" s="139"/>
    </row>
    <row r="362" spans="1:43" ht="40" customHeight="1">
      <c r="A362" s="67">
        <v>355</v>
      </c>
      <c r="B362" s="392" t="s">
        <v>947</v>
      </c>
      <c r="C362" s="439" t="s">
        <v>948</v>
      </c>
      <c r="D362" s="462" t="s">
        <v>1070</v>
      </c>
      <c r="E362" s="463" t="s">
        <v>1071</v>
      </c>
      <c r="F362" s="289" t="s">
        <v>137</v>
      </c>
      <c r="G362" s="256" t="s">
        <v>1021</v>
      </c>
      <c r="H362" s="437" t="s">
        <v>974</v>
      </c>
      <c r="I362" s="437" t="s">
        <v>974</v>
      </c>
      <c r="J362" s="146" t="s">
        <v>93</v>
      </c>
      <c r="K362" s="61" t="s">
        <v>163</v>
      </c>
      <c r="L362" s="62" t="s">
        <v>95</v>
      </c>
      <c r="M362" s="63">
        <f>IFERROR(VLOOKUP(L362,'Listas Activos'!$B$24:$C$28,2,0),0)</f>
        <v>5</v>
      </c>
      <c r="N362" s="62" t="s">
        <v>96</v>
      </c>
      <c r="O362" s="63">
        <f>IFERROR(VLOOKUP(N362,'Listas Activos'!$B$31:$C$35,2,0),0)</f>
        <v>5</v>
      </c>
      <c r="P362" s="62" t="s">
        <v>96</v>
      </c>
      <c r="Q362" s="63">
        <f>IFERROR(VLOOKUP(P362,'Listas Activos'!$B$38:$C$42,2,0),0)</f>
        <v>5</v>
      </c>
      <c r="R362" s="63">
        <f t="shared" si="26"/>
        <v>5</v>
      </c>
      <c r="S362" s="93" t="str">
        <f>IFERROR(VLOOKUP(R362,'Listas Activos'!$B$4:$C$7,2,0),"-")</f>
        <v>Alto</v>
      </c>
      <c r="T362" s="66"/>
      <c r="U362" s="64" t="s">
        <v>116</v>
      </c>
      <c r="V362" s="137"/>
      <c r="W362" s="137"/>
      <c r="X362" s="137"/>
      <c r="Y362" s="137"/>
      <c r="Z362" s="64"/>
      <c r="AA362" s="137"/>
      <c r="AB362" s="137"/>
      <c r="AC362" s="137"/>
      <c r="AD362" s="138"/>
      <c r="AE362" s="137"/>
      <c r="AF362" s="124"/>
      <c r="AG362" s="137"/>
      <c r="AH362" s="139"/>
      <c r="AI362" s="94"/>
      <c r="AJ362" s="95"/>
      <c r="AK362" s="95"/>
      <c r="AL362" s="96"/>
      <c r="AM362" s="64"/>
      <c r="AN362" s="138"/>
      <c r="AO362" s="137"/>
      <c r="AP362" s="137"/>
      <c r="AQ362" s="139"/>
    </row>
    <row r="363" spans="1:43" ht="40" customHeight="1">
      <c r="A363" s="67">
        <v>356</v>
      </c>
      <c r="B363" s="392" t="s">
        <v>947</v>
      </c>
      <c r="C363" s="439" t="s">
        <v>948</v>
      </c>
      <c r="D363" s="462" t="s">
        <v>1072</v>
      </c>
      <c r="E363" s="463" t="s">
        <v>1073</v>
      </c>
      <c r="F363" s="289" t="s">
        <v>137</v>
      </c>
      <c r="G363" s="256" t="s">
        <v>1021</v>
      </c>
      <c r="H363" s="437" t="s">
        <v>974</v>
      </c>
      <c r="I363" s="437" t="s">
        <v>974</v>
      </c>
      <c r="J363" s="146" t="s">
        <v>93</v>
      </c>
      <c r="K363" s="61" t="s">
        <v>163</v>
      </c>
      <c r="L363" s="62" t="s">
        <v>95</v>
      </c>
      <c r="M363" s="63">
        <f>IFERROR(VLOOKUP(L363,'Listas Activos'!$B$24:$C$28,2,0),0)</f>
        <v>5</v>
      </c>
      <c r="N363" s="62" t="s">
        <v>96</v>
      </c>
      <c r="O363" s="63">
        <f>IFERROR(VLOOKUP(N363,'Listas Activos'!$B$31:$C$35,2,0),0)</f>
        <v>5</v>
      </c>
      <c r="P363" s="62" t="s">
        <v>96</v>
      </c>
      <c r="Q363" s="63">
        <f>IFERROR(VLOOKUP(P363,'Listas Activos'!$B$38:$C$42,2,0),0)</f>
        <v>5</v>
      </c>
      <c r="R363" s="63">
        <f t="shared" si="26"/>
        <v>5</v>
      </c>
      <c r="S363" s="93" t="str">
        <f>IFERROR(VLOOKUP(R363,'Listas Activos'!$B$4:$C$7,2,0),"-")</f>
        <v>Alto</v>
      </c>
      <c r="T363" s="66"/>
      <c r="U363" s="64" t="s">
        <v>116</v>
      </c>
      <c r="V363" s="137"/>
      <c r="W363" s="137"/>
      <c r="X363" s="137"/>
      <c r="Y363" s="137"/>
      <c r="Z363" s="64"/>
      <c r="AA363" s="137"/>
      <c r="AB363" s="137"/>
      <c r="AC363" s="137"/>
      <c r="AD363" s="138"/>
      <c r="AE363" s="137"/>
      <c r="AF363" s="124"/>
      <c r="AG363" s="137"/>
      <c r="AH363" s="139"/>
      <c r="AI363" s="94"/>
      <c r="AJ363" s="95"/>
      <c r="AK363" s="95"/>
      <c r="AL363" s="96"/>
      <c r="AM363" s="64"/>
      <c r="AN363" s="138"/>
      <c r="AO363" s="137"/>
      <c r="AP363" s="137"/>
      <c r="AQ363" s="139"/>
    </row>
    <row r="364" spans="1:43" ht="40" customHeight="1">
      <c r="A364" s="67">
        <v>357</v>
      </c>
      <c r="B364" s="392" t="s">
        <v>947</v>
      </c>
      <c r="C364" s="439" t="s">
        <v>948</v>
      </c>
      <c r="D364" s="204" t="s">
        <v>1074</v>
      </c>
      <c r="E364" s="204" t="s">
        <v>1075</v>
      </c>
      <c r="F364" s="289" t="s">
        <v>137</v>
      </c>
      <c r="G364" s="256" t="s">
        <v>1021</v>
      </c>
      <c r="H364" s="437" t="s">
        <v>974</v>
      </c>
      <c r="I364" s="437" t="s">
        <v>974</v>
      </c>
      <c r="J364" s="146" t="s">
        <v>93</v>
      </c>
      <c r="K364" s="61" t="s">
        <v>163</v>
      </c>
      <c r="L364" s="62" t="s">
        <v>125</v>
      </c>
      <c r="M364" s="63">
        <f>IFERROR(VLOOKUP(L364,'Listas Activos'!$B$24:$C$28,2,0),0)</f>
        <v>3</v>
      </c>
      <c r="N364" s="62" t="s">
        <v>96</v>
      </c>
      <c r="O364" s="63">
        <f>IFERROR(VLOOKUP(N364,'Listas Activos'!$B$31:$C$35,2,0),0)</f>
        <v>5</v>
      </c>
      <c r="P364" s="62" t="s">
        <v>96</v>
      </c>
      <c r="Q364" s="63">
        <f>IFERROR(VLOOKUP(P364,'Listas Activos'!$B$38:$C$42,2,0),0)</f>
        <v>5</v>
      </c>
      <c r="R364" s="63">
        <f t="shared" si="26"/>
        <v>5</v>
      </c>
      <c r="S364" s="93" t="str">
        <f>IFERROR(VLOOKUP(R364,'Listas Activos'!$B$4:$C$7,2,0),"-")</f>
        <v>Alto</v>
      </c>
      <c r="T364" s="66"/>
      <c r="U364" s="64" t="s">
        <v>116</v>
      </c>
      <c r="V364" s="137"/>
      <c r="W364" s="137"/>
      <c r="X364" s="137"/>
      <c r="Y364" s="137"/>
      <c r="Z364" s="64"/>
      <c r="AA364" s="137"/>
      <c r="AB364" s="137"/>
      <c r="AC364" s="137"/>
      <c r="AD364" s="138"/>
      <c r="AE364" s="137"/>
      <c r="AF364" s="124"/>
      <c r="AG364" s="137"/>
      <c r="AH364" s="139"/>
      <c r="AI364" s="94"/>
      <c r="AJ364" s="95"/>
      <c r="AK364" s="95"/>
      <c r="AL364" s="96"/>
      <c r="AM364" s="64"/>
      <c r="AN364" s="138"/>
      <c r="AO364" s="137"/>
      <c r="AP364" s="137"/>
      <c r="AQ364" s="139"/>
    </row>
    <row r="365" spans="1:43" ht="40" customHeight="1">
      <c r="A365" s="67">
        <v>358</v>
      </c>
      <c r="B365" s="392" t="s">
        <v>947</v>
      </c>
      <c r="C365" s="439" t="s">
        <v>948</v>
      </c>
      <c r="D365" s="204" t="s">
        <v>1076</v>
      </c>
      <c r="E365" s="204" t="s">
        <v>1077</v>
      </c>
      <c r="F365" s="289" t="s">
        <v>137</v>
      </c>
      <c r="G365" s="256" t="s">
        <v>1021</v>
      </c>
      <c r="H365" s="437" t="s">
        <v>974</v>
      </c>
      <c r="I365" s="437" t="s">
        <v>974</v>
      </c>
      <c r="J365" s="146" t="s">
        <v>93</v>
      </c>
      <c r="K365" s="61" t="s">
        <v>163</v>
      </c>
      <c r="L365" s="62" t="s">
        <v>125</v>
      </c>
      <c r="M365" s="63">
        <f>IFERROR(VLOOKUP(L365,'Listas Activos'!$B$24:$C$28,2,0),0)</f>
        <v>3</v>
      </c>
      <c r="N365" s="62" t="s">
        <v>96</v>
      </c>
      <c r="O365" s="63">
        <f>IFERROR(VLOOKUP(N365,'Listas Activos'!$B$31:$C$35,2,0),0)</f>
        <v>5</v>
      </c>
      <c r="P365" s="62" t="s">
        <v>96</v>
      </c>
      <c r="Q365" s="63">
        <f>IFERROR(VLOOKUP(P365,'Listas Activos'!$B$38:$C$42,2,0),0)</f>
        <v>5</v>
      </c>
      <c r="R365" s="63">
        <f t="shared" si="26"/>
        <v>5</v>
      </c>
      <c r="S365" s="93" t="str">
        <f>IFERROR(VLOOKUP(R365,'Listas Activos'!$B$4:$C$7,2,0),"-")</f>
        <v>Alto</v>
      </c>
      <c r="T365" s="66"/>
      <c r="U365" s="64" t="s">
        <v>116</v>
      </c>
      <c r="V365" s="137"/>
      <c r="W365" s="137"/>
      <c r="X365" s="137"/>
      <c r="Y365" s="137"/>
      <c r="Z365" s="64"/>
      <c r="AA365" s="137"/>
      <c r="AB365" s="137"/>
      <c r="AC365" s="137"/>
      <c r="AD365" s="138"/>
      <c r="AE365" s="137"/>
      <c r="AF365" s="124"/>
      <c r="AG365" s="137"/>
      <c r="AH365" s="139"/>
      <c r="AI365" s="94"/>
      <c r="AJ365" s="95"/>
      <c r="AK365" s="95"/>
      <c r="AL365" s="96"/>
      <c r="AM365" s="64"/>
      <c r="AN365" s="138"/>
      <c r="AO365" s="137"/>
      <c r="AP365" s="137"/>
      <c r="AQ365" s="139"/>
    </row>
    <row r="366" spans="1:43" ht="40" customHeight="1">
      <c r="A366" s="67">
        <v>359</v>
      </c>
      <c r="B366" s="392" t="s">
        <v>947</v>
      </c>
      <c r="C366" s="439" t="s">
        <v>948</v>
      </c>
      <c r="D366" s="204" t="s">
        <v>1078</v>
      </c>
      <c r="E366" s="204" t="s">
        <v>1077</v>
      </c>
      <c r="F366" s="289" t="s">
        <v>137</v>
      </c>
      <c r="G366" s="256" t="s">
        <v>1021</v>
      </c>
      <c r="H366" s="437" t="s">
        <v>974</v>
      </c>
      <c r="I366" s="437" t="s">
        <v>974</v>
      </c>
      <c r="J366" s="146" t="s">
        <v>93</v>
      </c>
      <c r="K366" s="61" t="s">
        <v>163</v>
      </c>
      <c r="L366" s="62" t="s">
        <v>125</v>
      </c>
      <c r="M366" s="63">
        <f>IFERROR(VLOOKUP(L366,'Listas Activos'!$B$24:$C$28,2,0),0)</f>
        <v>3</v>
      </c>
      <c r="N366" s="62" t="s">
        <v>96</v>
      </c>
      <c r="O366" s="63">
        <f>IFERROR(VLOOKUP(N366,'Listas Activos'!$B$31:$C$35,2,0),0)</f>
        <v>5</v>
      </c>
      <c r="P366" s="62" t="s">
        <v>96</v>
      </c>
      <c r="Q366" s="63">
        <f>IFERROR(VLOOKUP(P366,'Listas Activos'!$B$38:$C$42,2,0),0)</f>
        <v>5</v>
      </c>
      <c r="R366" s="63">
        <f t="shared" si="26"/>
        <v>5</v>
      </c>
      <c r="S366" s="93" t="str">
        <f>IFERROR(VLOOKUP(R366,'Listas Activos'!$B$4:$C$7,2,0),"-")</f>
        <v>Alto</v>
      </c>
      <c r="T366" s="66"/>
      <c r="U366" s="64" t="s">
        <v>116</v>
      </c>
      <c r="V366" s="137"/>
      <c r="W366" s="137"/>
      <c r="X366" s="137"/>
      <c r="Y366" s="137"/>
      <c r="Z366" s="64"/>
      <c r="AA366" s="137"/>
      <c r="AB366" s="137"/>
      <c r="AC366" s="137"/>
      <c r="AD366" s="138"/>
      <c r="AE366" s="137"/>
      <c r="AF366" s="124"/>
      <c r="AG366" s="137"/>
      <c r="AH366" s="139"/>
      <c r="AI366" s="94"/>
      <c r="AJ366" s="95"/>
      <c r="AK366" s="95"/>
      <c r="AL366" s="96"/>
      <c r="AM366" s="64"/>
      <c r="AN366" s="138"/>
      <c r="AO366" s="137"/>
      <c r="AP366" s="137"/>
      <c r="AQ366" s="139"/>
    </row>
    <row r="367" spans="1:43" ht="40" customHeight="1">
      <c r="A367" s="67">
        <v>360</v>
      </c>
      <c r="B367" s="392" t="s">
        <v>947</v>
      </c>
      <c r="C367" s="439" t="s">
        <v>1079</v>
      </c>
      <c r="D367" s="204" t="s">
        <v>1080</v>
      </c>
      <c r="E367" s="204" t="s">
        <v>1081</v>
      </c>
      <c r="F367" s="289" t="s">
        <v>137</v>
      </c>
      <c r="G367" s="256" t="s">
        <v>1021</v>
      </c>
      <c r="H367" s="437" t="s">
        <v>974</v>
      </c>
      <c r="I367" s="437" t="s">
        <v>974</v>
      </c>
      <c r="J367" s="146" t="s">
        <v>93</v>
      </c>
      <c r="K367" s="61" t="s">
        <v>154</v>
      </c>
      <c r="L367" s="62" t="s">
        <v>125</v>
      </c>
      <c r="M367" s="63">
        <f>IFERROR(VLOOKUP(L367,'Listas Activos'!$B$24:$C$28,2,0),0)</f>
        <v>3</v>
      </c>
      <c r="N367" s="62" t="s">
        <v>96</v>
      </c>
      <c r="O367" s="63">
        <f>IFERROR(VLOOKUP(N367,'Listas Activos'!$B$31:$C$35,2,0),0)</f>
        <v>5</v>
      </c>
      <c r="P367" s="62" t="s">
        <v>96</v>
      </c>
      <c r="Q367" s="63">
        <f>IFERROR(VLOOKUP(P367,'Listas Activos'!$B$38:$C$42,2,0),0)</f>
        <v>5</v>
      </c>
      <c r="R367" s="63">
        <f t="shared" si="26"/>
        <v>5</v>
      </c>
      <c r="S367" s="93" t="str">
        <f>IFERROR(VLOOKUP(R367,'Listas Activos'!$B$4:$C$7,2,0),"-")</f>
        <v>Alto</v>
      </c>
      <c r="T367" s="66"/>
      <c r="U367" s="64" t="s">
        <v>116</v>
      </c>
      <c r="V367" s="137"/>
      <c r="W367" s="137"/>
      <c r="X367" s="137"/>
      <c r="Y367" s="137"/>
      <c r="Z367" s="64"/>
      <c r="AA367" s="137"/>
      <c r="AB367" s="137"/>
      <c r="AC367" s="137"/>
      <c r="AD367" s="138"/>
      <c r="AE367" s="137"/>
      <c r="AF367" s="124"/>
      <c r="AG367" s="137"/>
      <c r="AH367" s="139"/>
      <c r="AI367" s="94"/>
      <c r="AJ367" s="95"/>
      <c r="AK367" s="95"/>
      <c r="AL367" s="96"/>
      <c r="AM367" s="64"/>
      <c r="AN367" s="138"/>
      <c r="AO367" s="137"/>
      <c r="AP367" s="137"/>
      <c r="AQ367" s="139"/>
    </row>
    <row r="368" spans="1:43" ht="40" customHeight="1">
      <c r="A368" s="67">
        <v>361</v>
      </c>
      <c r="B368" s="392" t="s">
        <v>947</v>
      </c>
      <c r="C368" s="439" t="s">
        <v>1079</v>
      </c>
      <c r="D368" s="204" t="s">
        <v>1082</v>
      </c>
      <c r="E368" s="204" t="s">
        <v>1083</v>
      </c>
      <c r="F368" s="289" t="s">
        <v>137</v>
      </c>
      <c r="G368" s="256" t="s">
        <v>1021</v>
      </c>
      <c r="H368" s="437" t="s">
        <v>974</v>
      </c>
      <c r="I368" s="437" t="s">
        <v>974</v>
      </c>
      <c r="J368" s="146" t="s">
        <v>93</v>
      </c>
      <c r="K368" s="61" t="s">
        <v>154</v>
      </c>
      <c r="L368" s="62" t="s">
        <v>125</v>
      </c>
      <c r="M368" s="63">
        <f>IFERROR(VLOOKUP(L368,'Listas Activos'!$B$24:$C$28,2,0),0)</f>
        <v>3</v>
      </c>
      <c r="N368" s="62" t="s">
        <v>96</v>
      </c>
      <c r="O368" s="63">
        <f>IFERROR(VLOOKUP(N368,'Listas Activos'!$B$31:$C$35,2,0),0)</f>
        <v>5</v>
      </c>
      <c r="P368" s="62" t="s">
        <v>96</v>
      </c>
      <c r="Q368" s="63">
        <f>IFERROR(VLOOKUP(P368,'Listas Activos'!$B$38:$C$42,2,0),0)</f>
        <v>5</v>
      </c>
      <c r="R368" s="63">
        <f t="shared" si="26"/>
        <v>5</v>
      </c>
      <c r="S368" s="93" t="str">
        <f>IFERROR(VLOOKUP(R368,'Listas Activos'!$B$4:$C$7,2,0),"-")</f>
        <v>Alto</v>
      </c>
      <c r="T368" s="66"/>
      <c r="U368" s="64" t="s">
        <v>116</v>
      </c>
      <c r="V368" s="137"/>
      <c r="W368" s="137"/>
      <c r="X368" s="137"/>
      <c r="Y368" s="137"/>
      <c r="Z368" s="64"/>
      <c r="AA368" s="137"/>
      <c r="AB368" s="137"/>
      <c r="AC368" s="137"/>
      <c r="AD368" s="138"/>
      <c r="AE368" s="137"/>
      <c r="AF368" s="124"/>
      <c r="AG368" s="137"/>
      <c r="AH368" s="139"/>
      <c r="AI368" s="94"/>
      <c r="AJ368" s="95"/>
      <c r="AK368" s="95"/>
      <c r="AL368" s="96"/>
      <c r="AM368" s="64"/>
      <c r="AN368" s="138"/>
      <c r="AO368" s="137"/>
      <c r="AP368" s="137"/>
      <c r="AQ368" s="139"/>
    </row>
    <row r="369" spans="1:43" ht="40" customHeight="1">
      <c r="A369" s="67">
        <v>362</v>
      </c>
      <c r="B369" s="392" t="s">
        <v>947</v>
      </c>
      <c r="C369" s="439" t="s">
        <v>948</v>
      </c>
      <c r="D369" s="204" t="s">
        <v>1084</v>
      </c>
      <c r="E369" s="204" t="s">
        <v>1085</v>
      </c>
      <c r="F369" s="289" t="s">
        <v>137</v>
      </c>
      <c r="G369" s="256" t="s">
        <v>1021</v>
      </c>
      <c r="H369" s="437" t="s">
        <v>974</v>
      </c>
      <c r="I369" s="437" t="s">
        <v>974</v>
      </c>
      <c r="J369" s="146" t="s">
        <v>93</v>
      </c>
      <c r="K369" s="61" t="s">
        <v>154</v>
      </c>
      <c r="L369" s="62" t="s">
        <v>125</v>
      </c>
      <c r="M369" s="63">
        <f>IFERROR(VLOOKUP(L369,'Listas Activos'!$B$24:$C$28,2,0),0)</f>
        <v>3</v>
      </c>
      <c r="N369" s="62" t="s">
        <v>96</v>
      </c>
      <c r="O369" s="63">
        <f>IFERROR(VLOOKUP(N369,'Listas Activos'!$B$31:$C$35,2,0),0)</f>
        <v>5</v>
      </c>
      <c r="P369" s="62" t="s">
        <v>96</v>
      </c>
      <c r="Q369" s="63">
        <f>IFERROR(VLOOKUP(P369,'Listas Activos'!$B$38:$C$42,2,0),0)</f>
        <v>5</v>
      </c>
      <c r="R369" s="63">
        <f t="shared" si="26"/>
        <v>5</v>
      </c>
      <c r="S369" s="93" t="str">
        <f>IFERROR(VLOOKUP(R369,'Listas Activos'!$B$4:$C$7,2,0),"-")</f>
        <v>Alto</v>
      </c>
      <c r="T369" s="66"/>
      <c r="U369" s="64" t="s">
        <v>116</v>
      </c>
      <c r="V369" s="137"/>
      <c r="W369" s="137"/>
      <c r="X369" s="137"/>
      <c r="Y369" s="137"/>
      <c r="Z369" s="64"/>
      <c r="AA369" s="137"/>
      <c r="AB369" s="137"/>
      <c r="AC369" s="137"/>
      <c r="AD369" s="138"/>
      <c r="AE369" s="137"/>
      <c r="AF369" s="124"/>
      <c r="AG369" s="137"/>
      <c r="AH369" s="139"/>
      <c r="AI369" s="94"/>
      <c r="AJ369" s="95"/>
      <c r="AK369" s="95"/>
      <c r="AL369" s="96"/>
      <c r="AM369" s="64"/>
      <c r="AN369" s="138"/>
      <c r="AO369" s="137"/>
      <c r="AP369" s="137"/>
      <c r="AQ369" s="139"/>
    </row>
    <row r="370" spans="1:43" ht="40" customHeight="1">
      <c r="A370" s="67">
        <v>363</v>
      </c>
      <c r="B370" s="392" t="s">
        <v>947</v>
      </c>
      <c r="C370" s="439" t="s">
        <v>948</v>
      </c>
      <c r="D370" s="204" t="s">
        <v>1086</v>
      </c>
      <c r="E370" s="204" t="s">
        <v>1087</v>
      </c>
      <c r="F370" s="289" t="s">
        <v>137</v>
      </c>
      <c r="G370" s="256" t="s">
        <v>1021</v>
      </c>
      <c r="H370" s="437" t="s">
        <v>974</v>
      </c>
      <c r="I370" s="437" t="s">
        <v>974</v>
      </c>
      <c r="J370" s="146" t="s">
        <v>93</v>
      </c>
      <c r="K370" s="61" t="s">
        <v>154</v>
      </c>
      <c r="L370" s="62" t="s">
        <v>125</v>
      </c>
      <c r="M370" s="63">
        <f>IFERROR(VLOOKUP(L370,'Listas Activos'!$B$24:$C$28,2,0),0)</f>
        <v>3</v>
      </c>
      <c r="N370" s="62" t="s">
        <v>96</v>
      </c>
      <c r="O370" s="63">
        <f>IFERROR(VLOOKUP(N370,'Listas Activos'!$B$31:$C$35,2,0),0)</f>
        <v>5</v>
      </c>
      <c r="P370" s="62" t="s">
        <v>96</v>
      </c>
      <c r="Q370" s="63">
        <f>IFERROR(VLOOKUP(P370,'Listas Activos'!$B$38:$C$42,2,0),0)</f>
        <v>5</v>
      </c>
      <c r="R370" s="63">
        <f t="shared" si="26"/>
        <v>5</v>
      </c>
      <c r="S370" s="93" t="str">
        <f>IFERROR(VLOOKUP(R370,'Listas Activos'!$B$4:$C$7,2,0),"-")</f>
        <v>Alto</v>
      </c>
      <c r="T370" s="66"/>
      <c r="U370" s="64" t="s">
        <v>116</v>
      </c>
      <c r="V370" s="137"/>
      <c r="W370" s="137"/>
      <c r="X370" s="137"/>
      <c r="Y370" s="137"/>
      <c r="Z370" s="64"/>
      <c r="AA370" s="137"/>
      <c r="AB370" s="137"/>
      <c r="AC370" s="137"/>
      <c r="AD370" s="138"/>
      <c r="AE370" s="137"/>
      <c r="AF370" s="124"/>
      <c r="AG370" s="137"/>
      <c r="AH370" s="139"/>
      <c r="AI370" s="94"/>
      <c r="AJ370" s="95"/>
      <c r="AK370" s="95"/>
      <c r="AL370" s="96"/>
      <c r="AM370" s="64"/>
      <c r="AN370" s="138"/>
      <c r="AO370" s="137"/>
      <c r="AP370" s="137"/>
      <c r="AQ370" s="139"/>
    </row>
    <row r="371" spans="1:43" ht="40" customHeight="1">
      <c r="A371" s="67">
        <v>364</v>
      </c>
      <c r="B371" s="392" t="s">
        <v>947</v>
      </c>
      <c r="C371" s="439" t="s">
        <v>948</v>
      </c>
      <c r="D371" s="204" t="s">
        <v>1088</v>
      </c>
      <c r="E371" s="204" t="s">
        <v>1089</v>
      </c>
      <c r="F371" s="289" t="s">
        <v>137</v>
      </c>
      <c r="G371" s="256" t="s">
        <v>1021</v>
      </c>
      <c r="H371" s="437" t="s">
        <v>974</v>
      </c>
      <c r="I371" s="437" t="s">
        <v>974</v>
      </c>
      <c r="J371" s="146" t="s">
        <v>93</v>
      </c>
      <c r="K371" s="61" t="s">
        <v>154</v>
      </c>
      <c r="L371" s="62" t="s">
        <v>125</v>
      </c>
      <c r="M371" s="63">
        <f>IFERROR(VLOOKUP(L371,'Listas Activos'!$B$24:$C$28,2,0),0)</f>
        <v>3</v>
      </c>
      <c r="N371" s="62" t="s">
        <v>96</v>
      </c>
      <c r="O371" s="63">
        <f>IFERROR(VLOOKUP(N371,'Listas Activos'!$B$31:$C$35,2,0),0)</f>
        <v>5</v>
      </c>
      <c r="P371" s="62" t="s">
        <v>96</v>
      </c>
      <c r="Q371" s="63">
        <f>IFERROR(VLOOKUP(P371,'Listas Activos'!$B$38:$C$42,2,0),0)</f>
        <v>5</v>
      </c>
      <c r="R371" s="63">
        <f t="shared" si="26"/>
        <v>5</v>
      </c>
      <c r="S371" s="93" t="str">
        <f>IFERROR(VLOOKUP(R371,'Listas Activos'!$B$4:$C$7,2,0),"-")</f>
        <v>Alto</v>
      </c>
      <c r="T371" s="66"/>
      <c r="U371" s="64" t="s">
        <v>116</v>
      </c>
      <c r="V371" s="137"/>
      <c r="W371" s="137"/>
      <c r="X371" s="137"/>
      <c r="Y371" s="137"/>
      <c r="Z371" s="64"/>
      <c r="AA371" s="137"/>
      <c r="AB371" s="137"/>
      <c r="AC371" s="137"/>
      <c r="AD371" s="138"/>
      <c r="AE371" s="137"/>
      <c r="AF371" s="124"/>
      <c r="AG371" s="137"/>
      <c r="AH371" s="139"/>
      <c r="AI371" s="94"/>
      <c r="AJ371" s="95"/>
      <c r="AK371" s="95"/>
      <c r="AL371" s="96"/>
      <c r="AM371" s="64"/>
      <c r="AN371" s="138"/>
      <c r="AO371" s="137"/>
      <c r="AP371" s="137"/>
      <c r="AQ371" s="139"/>
    </row>
    <row r="372" spans="1:43" ht="39">
      <c r="A372" s="67">
        <v>365</v>
      </c>
      <c r="B372" s="392" t="s">
        <v>947</v>
      </c>
      <c r="C372" s="439" t="s">
        <v>948</v>
      </c>
      <c r="D372" s="204" t="s">
        <v>1090</v>
      </c>
      <c r="E372" s="204" t="s">
        <v>1091</v>
      </c>
      <c r="F372" s="289" t="s">
        <v>137</v>
      </c>
      <c r="G372" s="256" t="s">
        <v>1092</v>
      </c>
      <c r="H372" s="437" t="s">
        <v>974</v>
      </c>
      <c r="I372" s="437" t="s">
        <v>974</v>
      </c>
      <c r="J372" s="146" t="s">
        <v>93</v>
      </c>
      <c r="K372" s="61" t="s">
        <v>114</v>
      </c>
      <c r="L372" s="62" t="s">
        <v>143</v>
      </c>
      <c r="M372" s="63">
        <f>IFERROR(VLOOKUP(L372,'Listas Activos'!$B$24:$C$28,2,0),0)</f>
        <v>1</v>
      </c>
      <c r="N372" s="62" t="s">
        <v>96</v>
      </c>
      <c r="O372" s="63">
        <f>IFERROR(VLOOKUP(N372,'Listas Activos'!$B$31:$C$35,2,0),0)</f>
        <v>5</v>
      </c>
      <c r="P372" s="62" t="s">
        <v>96</v>
      </c>
      <c r="Q372" s="63">
        <f>IFERROR(VLOOKUP(P372,'Listas Activos'!$B$38:$C$42,2,0),0)</f>
        <v>5</v>
      </c>
      <c r="R372" s="63">
        <f t="shared" si="26"/>
        <v>5</v>
      </c>
      <c r="S372" s="93" t="str">
        <f>IFERROR(VLOOKUP(R372,'Listas Activos'!$B$4:$C$7,2,0),"-")</f>
        <v>Alto</v>
      </c>
      <c r="T372" s="66"/>
      <c r="U372" s="64" t="s">
        <v>116</v>
      </c>
      <c r="V372" s="137"/>
      <c r="W372" s="137"/>
      <c r="X372" s="137"/>
      <c r="Y372" s="137"/>
      <c r="Z372" s="64"/>
      <c r="AA372" s="137"/>
      <c r="AB372" s="137"/>
      <c r="AC372" s="137"/>
      <c r="AD372" s="138"/>
      <c r="AE372" s="137"/>
      <c r="AF372" s="124"/>
      <c r="AG372" s="137"/>
      <c r="AH372" s="139"/>
      <c r="AI372" s="94"/>
      <c r="AJ372" s="95"/>
      <c r="AK372" s="95"/>
      <c r="AL372" s="96"/>
      <c r="AM372" s="64"/>
      <c r="AN372" s="138"/>
      <c r="AO372" s="137"/>
      <c r="AP372" s="137"/>
      <c r="AQ372" s="139"/>
    </row>
    <row r="373" spans="1:43" ht="48" customHeight="1">
      <c r="A373" s="67">
        <v>366</v>
      </c>
      <c r="B373" s="392" t="s">
        <v>947</v>
      </c>
      <c r="C373" s="439" t="s">
        <v>1079</v>
      </c>
      <c r="D373" s="204" t="s">
        <v>1093</v>
      </c>
      <c r="E373" s="204" t="s">
        <v>1093</v>
      </c>
      <c r="F373" s="289" t="s">
        <v>137</v>
      </c>
      <c r="G373" s="256" t="s">
        <v>1094</v>
      </c>
      <c r="H373" s="437" t="s">
        <v>974</v>
      </c>
      <c r="I373" s="437" t="s">
        <v>974</v>
      </c>
      <c r="J373" s="146" t="s">
        <v>113</v>
      </c>
      <c r="K373" s="61" t="s">
        <v>163</v>
      </c>
      <c r="L373" s="318" t="s">
        <v>143</v>
      </c>
      <c r="M373" s="63">
        <f>IFERROR(VLOOKUP(L373,'Listas Activos'!$B$24:$C$28,2,0),0)</f>
        <v>1</v>
      </c>
      <c r="N373" s="394" t="s">
        <v>96</v>
      </c>
      <c r="O373" s="63">
        <f>IFERROR(VLOOKUP(N373,'Listas Activos'!$B$31:$C$35,2,0),0)</f>
        <v>5</v>
      </c>
      <c r="P373" s="394" t="s">
        <v>96</v>
      </c>
      <c r="Q373" s="63">
        <f>IFERROR(VLOOKUP(P373,'Listas Activos'!$B$38:$C$42,2,0),0)</f>
        <v>5</v>
      </c>
      <c r="R373" s="63">
        <f t="shared" si="26"/>
        <v>5</v>
      </c>
      <c r="S373" s="394" t="str">
        <f>IFERROR(VLOOKUP(R373,'[3]Listas Activos'!$B$4:$C$7,2,0),"-")</f>
        <v>Alto</v>
      </c>
      <c r="T373" s="66"/>
      <c r="U373" s="64" t="s">
        <v>116</v>
      </c>
      <c r="V373" s="137"/>
      <c r="W373" s="137"/>
      <c r="X373" s="137"/>
      <c r="Y373" s="137"/>
      <c r="Z373" s="64"/>
      <c r="AA373" s="137"/>
      <c r="AB373" s="137"/>
      <c r="AC373" s="137"/>
      <c r="AD373" s="138"/>
      <c r="AE373" s="137"/>
      <c r="AF373" s="124"/>
      <c r="AG373" s="137"/>
      <c r="AH373" s="139"/>
      <c r="AI373" s="94"/>
      <c r="AJ373" s="95"/>
      <c r="AK373" s="95"/>
      <c r="AL373" s="96"/>
      <c r="AM373" s="64"/>
      <c r="AN373" s="138"/>
      <c r="AO373" s="137"/>
      <c r="AP373" s="137"/>
      <c r="AQ373" s="139"/>
    </row>
    <row r="374" spans="1:43" ht="40" customHeight="1">
      <c r="A374" s="67">
        <v>367</v>
      </c>
      <c r="B374" s="392" t="s">
        <v>947</v>
      </c>
      <c r="C374" s="439" t="s">
        <v>1079</v>
      </c>
      <c r="D374" s="204" t="s">
        <v>1095</v>
      </c>
      <c r="E374" s="204" t="s">
        <v>1095</v>
      </c>
      <c r="F374" s="289" t="s">
        <v>137</v>
      </c>
      <c r="G374" s="256" t="s">
        <v>1094</v>
      </c>
      <c r="H374" s="437" t="s">
        <v>974</v>
      </c>
      <c r="I374" s="437" t="s">
        <v>974</v>
      </c>
      <c r="J374" s="146" t="s">
        <v>113</v>
      </c>
      <c r="K374" s="61" t="s">
        <v>163</v>
      </c>
      <c r="L374" s="318" t="s">
        <v>143</v>
      </c>
      <c r="M374" s="63">
        <f>IFERROR(VLOOKUP(L374,'Listas Activos'!$B$24:$C$28,2,0),0)</f>
        <v>1</v>
      </c>
      <c r="N374" s="394" t="s">
        <v>96</v>
      </c>
      <c r="O374" s="63">
        <f>IFERROR(VLOOKUP(N374,'Listas Activos'!$B$31:$C$35,2,0),0)</f>
        <v>5</v>
      </c>
      <c r="P374" s="394" t="s">
        <v>96</v>
      </c>
      <c r="Q374" s="63">
        <f>IFERROR(VLOOKUP(P374,'Listas Activos'!$B$38:$C$42,2,0),0)</f>
        <v>5</v>
      </c>
      <c r="R374" s="63">
        <f t="shared" si="26"/>
        <v>5</v>
      </c>
      <c r="S374" s="394" t="str">
        <f>IFERROR(VLOOKUP(R374,'[3]Listas Activos'!$B$4:$C$7,2,0),"-")</f>
        <v>Alto</v>
      </c>
      <c r="T374" s="66"/>
      <c r="U374" s="64" t="s">
        <v>116</v>
      </c>
      <c r="V374" s="137"/>
      <c r="W374" s="137"/>
      <c r="X374" s="137"/>
      <c r="Y374" s="137"/>
      <c r="Z374" s="64"/>
      <c r="AA374" s="137"/>
      <c r="AB374" s="137"/>
      <c r="AC374" s="137"/>
      <c r="AD374" s="138"/>
      <c r="AE374" s="137"/>
      <c r="AF374" s="124"/>
      <c r="AG374" s="137"/>
      <c r="AH374" s="139"/>
      <c r="AI374" s="94"/>
      <c r="AJ374" s="95"/>
      <c r="AK374" s="95"/>
      <c r="AL374" s="96"/>
      <c r="AM374" s="64"/>
      <c r="AN374" s="138"/>
      <c r="AO374" s="137"/>
      <c r="AP374" s="137"/>
      <c r="AQ374" s="139"/>
    </row>
    <row r="375" spans="1:43" ht="40" customHeight="1">
      <c r="A375" s="67">
        <v>368</v>
      </c>
      <c r="B375" s="392" t="s">
        <v>947</v>
      </c>
      <c r="C375" s="439" t="s">
        <v>1079</v>
      </c>
      <c r="D375" s="204" t="s">
        <v>1096</v>
      </c>
      <c r="E375" s="204" t="s">
        <v>1096</v>
      </c>
      <c r="F375" s="289" t="s">
        <v>137</v>
      </c>
      <c r="G375" s="256" t="s">
        <v>1094</v>
      </c>
      <c r="H375" s="437" t="s">
        <v>974</v>
      </c>
      <c r="I375" s="437" t="s">
        <v>974</v>
      </c>
      <c r="J375" s="146" t="s">
        <v>113</v>
      </c>
      <c r="K375" s="61" t="s">
        <v>163</v>
      </c>
      <c r="L375" s="318" t="s">
        <v>143</v>
      </c>
      <c r="M375" s="394">
        <f>IFERROR(VLOOKUP(L375,'[3]Listas Activos'!$B$24:$C$28,2,0),0)</f>
        <v>1</v>
      </c>
      <c r="N375" s="394" t="s">
        <v>96</v>
      </c>
      <c r="O375" s="63">
        <f>IFERROR(VLOOKUP(N375,'Listas Activos'!$B$31:$C$35,2,0),0)</f>
        <v>5</v>
      </c>
      <c r="P375" s="394" t="s">
        <v>96</v>
      </c>
      <c r="Q375" s="63">
        <f>IFERROR(VLOOKUP(P375,'Listas Activos'!$B$38:$C$42,2,0),0)</f>
        <v>5</v>
      </c>
      <c r="R375" s="63">
        <f t="shared" si="26"/>
        <v>5</v>
      </c>
      <c r="S375" s="394" t="str">
        <f>IFERROR(VLOOKUP(R375,'[3]Listas Activos'!$B$4:$C$7,2,0),"-")</f>
        <v>Alto</v>
      </c>
      <c r="T375" s="66"/>
      <c r="U375" s="64" t="s">
        <v>116</v>
      </c>
      <c r="V375" s="137"/>
      <c r="W375" s="137"/>
      <c r="X375" s="137"/>
      <c r="Y375" s="137"/>
      <c r="Z375" s="64"/>
      <c r="AA375" s="137"/>
      <c r="AB375" s="137"/>
      <c r="AC375" s="137"/>
      <c r="AD375" s="138"/>
      <c r="AE375" s="137"/>
      <c r="AF375" s="124"/>
      <c r="AG375" s="137"/>
      <c r="AH375" s="139"/>
      <c r="AI375" s="94"/>
      <c r="AJ375" s="95"/>
      <c r="AK375" s="95"/>
      <c r="AL375" s="96"/>
      <c r="AM375" s="64"/>
      <c r="AN375" s="138"/>
      <c r="AO375" s="137"/>
      <c r="AP375" s="137"/>
      <c r="AQ375" s="139"/>
    </row>
    <row r="376" spans="1:43" ht="40" customHeight="1">
      <c r="A376" s="67">
        <v>369</v>
      </c>
      <c r="B376" s="392" t="s">
        <v>947</v>
      </c>
      <c r="C376" s="439" t="s">
        <v>1079</v>
      </c>
      <c r="D376" s="204" t="s">
        <v>1097</v>
      </c>
      <c r="E376" s="204" t="s">
        <v>1097</v>
      </c>
      <c r="F376" s="289" t="s">
        <v>137</v>
      </c>
      <c r="G376" s="256" t="s">
        <v>1094</v>
      </c>
      <c r="H376" s="437" t="s">
        <v>974</v>
      </c>
      <c r="I376" s="437" t="s">
        <v>974</v>
      </c>
      <c r="J376" s="146" t="s">
        <v>113</v>
      </c>
      <c r="K376" s="61" t="s">
        <v>163</v>
      </c>
      <c r="L376" s="318" t="s">
        <v>143</v>
      </c>
      <c r="M376" s="394">
        <f>IFERROR(VLOOKUP(L376,'[3]Listas Activos'!$B$24:$C$28,2,0),0)</f>
        <v>1</v>
      </c>
      <c r="N376" s="394" t="s">
        <v>96</v>
      </c>
      <c r="O376" s="394">
        <f>IFERROR(VLOOKUP(N376,'[3]Listas Activos'!$B$31:$C$35,2,0),0)</f>
        <v>5</v>
      </c>
      <c r="P376" s="394" t="s">
        <v>96</v>
      </c>
      <c r="Q376" s="63">
        <f>IFERROR(VLOOKUP(P376,'Listas Activos'!$B$38:$C$42,2,0),0)</f>
        <v>5</v>
      </c>
      <c r="R376" s="63">
        <f t="shared" si="26"/>
        <v>5</v>
      </c>
      <c r="S376" s="394" t="str">
        <f>IFERROR(VLOOKUP(R376,'[3]Listas Activos'!$B$4:$C$7,2,0),"-")</f>
        <v>Alto</v>
      </c>
      <c r="T376" s="66"/>
      <c r="U376" s="64" t="s">
        <v>116</v>
      </c>
      <c r="V376" s="137"/>
      <c r="W376" s="137"/>
      <c r="X376" s="137"/>
      <c r="Y376" s="137"/>
      <c r="Z376" s="64"/>
      <c r="AA376" s="137"/>
      <c r="AB376" s="137"/>
      <c r="AC376" s="137"/>
      <c r="AD376" s="138"/>
      <c r="AE376" s="137"/>
      <c r="AF376" s="124"/>
      <c r="AG376" s="137"/>
      <c r="AH376" s="139"/>
      <c r="AI376" s="94"/>
      <c r="AJ376" s="95"/>
      <c r="AK376" s="95"/>
      <c r="AL376" s="96"/>
      <c r="AM376" s="64"/>
      <c r="AN376" s="138"/>
      <c r="AO376" s="137"/>
      <c r="AP376" s="137"/>
      <c r="AQ376" s="139"/>
    </row>
    <row r="377" spans="1:43" ht="40" customHeight="1">
      <c r="A377" s="67">
        <v>370</v>
      </c>
      <c r="B377" s="392" t="s">
        <v>947</v>
      </c>
      <c r="C377" s="439" t="s">
        <v>1079</v>
      </c>
      <c r="D377" s="204" t="s">
        <v>1098</v>
      </c>
      <c r="E377" s="204" t="s">
        <v>1098</v>
      </c>
      <c r="F377" s="289" t="s">
        <v>137</v>
      </c>
      <c r="G377" s="256" t="s">
        <v>1094</v>
      </c>
      <c r="H377" s="437" t="s">
        <v>974</v>
      </c>
      <c r="I377" s="437" t="s">
        <v>974</v>
      </c>
      <c r="J377" s="146" t="s">
        <v>113</v>
      </c>
      <c r="K377" s="61" t="s">
        <v>163</v>
      </c>
      <c r="L377" s="318" t="s">
        <v>143</v>
      </c>
      <c r="M377" s="394">
        <f>IFERROR(VLOOKUP(L377,'[3]Listas Activos'!$B$24:$C$28,2,0),0)</f>
        <v>1</v>
      </c>
      <c r="N377" s="394" t="s">
        <v>96</v>
      </c>
      <c r="O377" s="394">
        <f>IFERROR(VLOOKUP(N377,'[3]Listas Activos'!$B$31:$C$35,2,0),0)</f>
        <v>5</v>
      </c>
      <c r="P377" s="394" t="s">
        <v>96</v>
      </c>
      <c r="Q377" s="63">
        <f>IFERROR(VLOOKUP(P377,'Listas Activos'!$B$38:$C$42,2,0),0)</f>
        <v>5</v>
      </c>
      <c r="R377" s="63">
        <f t="shared" si="26"/>
        <v>5</v>
      </c>
      <c r="S377" s="394" t="str">
        <f>IFERROR(VLOOKUP(R377,'[3]Listas Activos'!$B$4:$C$7,2,0),"-")</f>
        <v>Alto</v>
      </c>
      <c r="T377" s="66"/>
      <c r="U377" s="64" t="s">
        <v>116</v>
      </c>
      <c r="V377" s="137"/>
      <c r="W377" s="137"/>
      <c r="X377" s="137"/>
      <c r="Y377" s="137"/>
      <c r="Z377" s="64"/>
      <c r="AA377" s="137"/>
      <c r="AB377" s="137"/>
      <c r="AC377" s="137"/>
      <c r="AD377" s="138"/>
      <c r="AE377" s="137"/>
      <c r="AF377" s="124"/>
      <c r="AG377" s="137"/>
      <c r="AH377" s="139"/>
      <c r="AI377" s="94"/>
      <c r="AJ377" s="95"/>
      <c r="AK377" s="95"/>
      <c r="AL377" s="96"/>
      <c r="AM377" s="64"/>
      <c r="AN377" s="138"/>
      <c r="AO377" s="137"/>
      <c r="AP377" s="137"/>
      <c r="AQ377" s="139"/>
    </row>
    <row r="378" spans="1:43" ht="40" customHeight="1">
      <c r="A378" s="67">
        <v>371</v>
      </c>
      <c r="B378" s="392" t="s">
        <v>947</v>
      </c>
      <c r="C378" s="439" t="s">
        <v>1079</v>
      </c>
      <c r="D378" s="204" t="s">
        <v>1099</v>
      </c>
      <c r="E378" s="204" t="s">
        <v>1099</v>
      </c>
      <c r="F378" s="289" t="s">
        <v>137</v>
      </c>
      <c r="G378" s="256" t="s">
        <v>1094</v>
      </c>
      <c r="H378" s="437" t="s">
        <v>974</v>
      </c>
      <c r="I378" s="437" t="s">
        <v>974</v>
      </c>
      <c r="J378" s="146" t="s">
        <v>113</v>
      </c>
      <c r="K378" s="61" t="s">
        <v>163</v>
      </c>
      <c r="L378" s="318" t="s">
        <v>143</v>
      </c>
      <c r="M378" s="394">
        <f>IFERROR(VLOOKUP(L378,'[3]Listas Activos'!$B$24:$C$28,2,0),0)</f>
        <v>1</v>
      </c>
      <c r="N378" s="394" t="s">
        <v>96</v>
      </c>
      <c r="O378" s="394">
        <f>IFERROR(VLOOKUP(N378,'[3]Listas Activos'!$B$31:$C$35,2,0),0)</f>
        <v>5</v>
      </c>
      <c r="P378" s="394" t="s">
        <v>96</v>
      </c>
      <c r="Q378" s="63">
        <f>IFERROR(VLOOKUP(P378,'Listas Activos'!$B$38:$C$42,2,0),0)</f>
        <v>5</v>
      </c>
      <c r="R378" s="63">
        <f t="shared" si="26"/>
        <v>5</v>
      </c>
      <c r="S378" s="394" t="str">
        <f>IFERROR(VLOOKUP(R378,'[3]Listas Activos'!$B$4:$C$7,2,0),"-")</f>
        <v>Alto</v>
      </c>
      <c r="T378" s="66"/>
      <c r="U378" s="64" t="s">
        <v>116</v>
      </c>
      <c r="V378" s="137"/>
      <c r="W378" s="137"/>
      <c r="X378" s="137"/>
      <c r="Y378" s="137"/>
      <c r="Z378" s="64"/>
      <c r="AA378" s="137"/>
      <c r="AB378" s="137"/>
      <c r="AC378" s="137"/>
      <c r="AD378" s="138"/>
      <c r="AE378" s="137"/>
      <c r="AF378" s="124"/>
      <c r="AG378" s="137"/>
      <c r="AH378" s="139"/>
      <c r="AI378" s="94"/>
      <c r="AJ378" s="95"/>
      <c r="AK378" s="95"/>
      <c r="AL378" s="96"/>
      <c r="AM378" s="64"/>
      <c r="AN378" s="138"/>
      <c r="AO378" s="137"/>
      <c r="AP378" s="137"/>
      <c r="AQ378" s="139"/>
    </row>
    <row r="379" spans="1:43" ht="40" customHeight="1">
      <c r="A379" s="67">
        <v>372</v>
      </c>
      <c r="B379" s="392" t="s">
        <v>947</v>
      </c>
      <c r="C379" s="439" t="s">
        <v>1079</v>
      </c>
      <c r="D379" s="204" t="s">
        <v>1100</v>
      </c>
      <c r="E379" s="204" t="s">
        <v>1100</v>
      </c>
      <c r="F379" s="289" t="s">
        <v>137</v>
      </c>
      <c r="G379" s="256" t="s">
        <v>1094</v>
      </c>
      <c r="H379" s="437" t="s">
        <v>974</v>
      </c>
      <c r="I379" s="437" t="s">
        <v>974</v>
      </c>
      <c r="J379" s="146" t="s">
        <v>113</v>
      </c>
      <c r="K379" s="61" t="s">
        <v>163</v>
      </c>
      <c r="L379" s="318" t="s">
        <v>143</v>
      </c>
      <c r="M379" s="394">
        <f>IFERROR(VLOOKUP(L379,'[3]Listas Activos'!$B$24:$C$28,2,0),0)</f>
        <v>1</v>
      </c>
      <c r="N379" s="394" t="s">
        <v>96</v>
      </c>
      <c r="O379" s="394">
        <f>IFERROR(VLOOKUP(N379,'[3]Listas Activos'!$B$31:$C$35,2,0),0)</f>
        <v>5</v>
      </c>
      <c r="P379" s="394" t="s">
        <v>96</v>
      </c>
      <c r="Q379" s="63">
        <f>IFERROR(VLOOKUP(P379,'Listas Activos'!$B$38:$C$42,2,0),0)</f>
        <v>5</v>
      </c>
      <c r="R379" s="63">
        <f t="shared" si="26"/>
        <v>5</v>
      </c>
      <c r="S379" s="394" t="str">
        <f>IFERROR(VLOOKUP(R379,'[3]Listas Activos'!$B$4:$C$7,2,0),"-")</f>
        <v>Alto</v>
      </c>
      <c r="T379" s="66"/>
      <c r="U379" s="64" t="s">
        <v>116</v>
      </c>
      <c r="V379" s="137"/>
      <c r="W379" s="137"/>
      <c r="X379" s="137"/>
      <c r="Y379" s="137"/>
      <c r="Z379" s="64"/>
      <c r="AA379" s="137"/>
      <c r="AB379" s="137"/>
      <c r="AC379" s="137"/>
      <c r="AD379" s="138"/>
      <c r="AE379" s="137"/>
      <c r="AF379" s="124"/>
      <c r="AG379" s="137"/>
      <c r="AH379" s="139"/>
      <c r="AI379" s="94"/>
      <c r="AJ379" s="95"/>
      <c r="AK379" s="95"/>
      <c r="AL379" s="96"/>
      <c r="AM379" s="64"/>
      <c r="AN379" s="138"/>
      <c r="AO379" s="137"/>
      <c r="AP379" s="137"/>
      <c r="AQ379" s="139"/>
    </row>
    <row r="380" spans="1:43" ht="40" customHeight="1">
      <c r="A380" s="67">
        <v>373</v>
      </c>
      <c r="B380" s="392" t="s">
        <v>947</v>
      </c>
      <c r="C380" s="439" t="s">
        <v>1079</v>
      </c>
      <c r="D380" s="204" t="s">
        <v>1101</v>
      </c>
      <c r="E380" s="204" t="s">
        <v>1101</v>
      </c>
      <c r="F380" s="289" t="s">
        <v>137</v>
      </c>
      <c r="G380" s="256" t="s">
        <v>1094</v>
      </c>
      <c r="H380" s="437" t="s">
        <v>974</v>
      </c>
      <c r="I380" s="437" t="s">
        <v>974</v>
      </c>
      <c r="J380" s="146" t="s">
        <v>113</v>
      </c>
      <c r="K380" s="61" t="s">
        <v>163</v>
      </c>
      <c r="L380" s="318" t="s">
        <v>143</v>
      </c>
      <c r="M380" s="394">
        <f>IFERROR(VLOOKUP(L380,'[3]Listas Activos'!$B$24:$C$28,2,0),0)</f>
        <v>1</v>
      </c>
      <c r="N380" s="394" t="s">
        <v>96</v>
      </c>
      <c r="O380" s="394">
        <f>IFERROR(VLOOKUP(N380,'[3]Listas Activos'!$B$31:$C$35,2,0),0)</f>
        <v>5</v>
      </c>
      <c r="P380" s="394" t="s">
        <v>96</v>
      </c>
      <c r="Q380" s="63">
        <f>IFERROR(VLOOKUP(P380,'Listas Activos'!$B$38:$C$42,2,0),0)</f>
        <v>5</v>
      </c>
      <c r="R380" s="63">
        <f t="shared" si="26"/>
        <v>5</v>
      </c>
      <c r="S380" s="394" t="str">
        <f>IFERROR(VLOOKUP(R380,'[3]Listas Activos'!$B$4:$C$7,2,0),"-")</f>
        <v>Alto</v>
      </c>
      <c r="T380" s="66"/>
      <c r="U380" s="64" t="s">
        <v>116</v>
      </c>
      <c r="V380" s="137"/>
      <c r="W380" s="137"/>
      <c r="X380" s="137"/>
      <c r="Y380" s="137"/>
      <c r="Z380" s="64"/>
      <c r="AA380" s="137"/>
      <c r="AB380" s="137"/>
      <c r="AC380" s="137"/>
      <c r="AD380" s="138"/>
      <c r="AE380" s="137"/>
      <c r="AF380" s="124"/>
      <c r="AG380" s="137"/>
      <c r="AH380" s="139"/>
      <c r="AI380" s="94"/>
      <c r="AJ380" s="95"/>
      <c r="AK380" s="95"/>
      <c r="AL380" s="96"/>
      <c r="AM380" s="64"/>
      <c r="AN380" s="138"/>
      <c r="AO380" s="137"/>
      <c r="AP380" s="137"/>
      <c r="AQ380" s="139"/>
    </row>
    <row r="381" spans="1:43" ht="40" customHeight="1">
      <c r="A381" s="67">
        <v>374</v>
      </c>
      <c r="B381" s="392" t="s">
        <v>947</v>
      </c>
      <c r="C381" s="439" t="s">
        <v>1079</v>
      </c>
      <c r="D381" s="204" t="s">
        <v>1102</v>
      </c>
      <c r="E381" s="204" t="s">
        <v>1102</v>
      </c>
      <c r="F381" s="289" t="s">
        <v>137</v>
      </c>
      <c r="G381" s="256" t="s">
        <v>1094</v>
      </c>
      <c r="H381" s="437" t="s">
        <v>974</v>
      </c>
      <c r="I381" s="437" t="s">
        <v>974</v>
      </c>
      <c r="J381" s="146" t="s">
        <v>113</v>
      </c>
      <c r="K381" s="61" t="s">
        <v>163</v>
      </c>
      <c r="L381" s="318" t="s">
        <v>143</v>
      </c>
      <c r="M381" s="394">
        <f>IFERROR(VLOOKUP(L381,'[3]Listas Activos'!$B$24:$C$28,2,0),0)</f>
        <v>1</v>
      </c>
      <c r="N381" s="394" t="s">
        <v>96</v>
      </c>
      <c r="O381" s="394">
        <f>IFERROR(VLOOKUP(N381,'[3]Listas Activos'!$B$31:$C$35,2,0),0)</f>
        <v>5</v>
      </c>
      <c r="P381" s="394" t="s">
        <v>96</v>
      </c>
      <c r="Q381" s="394">
        <f>IFERROR(VLOOKUP(P381,'[3]Listas Activos'!$B$38:$C$42,2,0),0)</f>
        <v>5</v>
      </c>
      <c r="R381" s="394">
        <f t="shared" ref="R381:R393" si="27">IF(AND(M381&gt;0,O381&gt;0,Q381&gt;0,U381="Si"),5,IF(OR(M381=0,O381=0,Q381=0),0,IF(AND(M381=1,O381=1,Q381=1),1,(IF(OR(AND(M381=5,O381=5),AND(O381=5,Q381=5),AND(M381=5,Q381=5),AND(M381=5,O381=5,Q381=5)),5,3)))))</f>
        <v>5</v>
      </c>
      <c r="S381" s="394" t="str">
        <f>IFERROR(VLOOKUP(R381,'[3]Listas Activos'!$B$4:$C$7,2,0),"-")</f>
        <v>Alto</v>
      </c>
      <c r="T381" s="66"/>
      <c r="U381" s="64" t="s">
        <v>116</v>
      </c>
      <c r="V381" s="137"/>
      <c r="W381" s="137"/>
      <c r="X381" s="137"/>
      <c r="Y381" s="137"/>
      <c r="Z381" s="64"/>
      <c r="AA381" s="137"/>
      <c r="AB381" s="137"/>
      <c r="AC381" s="137"/>
      <c r="AD381" s="138"/>
      <c r="AE381" s="137"/>
      <c r="AF381" s="124"/>
      <c r="AG381" s="137"/>
      <c r="AH381" s="139"/>
      <c r="AI381" s="94"/>
      <c r="AJ381" s="95"/>
      <c r="AK381" s="95"/>
      <c r="AL381" s="96"/>
      <c r="AM381" s="64"/>
      <c r="AN381" s="138"/>
      <c r="AO381" s="137"/>
      <c r="AP381" s="137"/>
      <c r="AQ381" s="139"/>
    </row>
    <row r="382" spans="1:43" ht="40" customHeight="1">
      <c r="A382" s="67">
        <v>375</v>
      </c>
      <c r="B382" s="392" t="s">
        <v>947</v>
      </c>
      <c r="C382" s="439" t="s">
        <v>1079</v>
      </c>
      <c r="D382" s="204" t="s">
        <v>1103</v>
      </c>
      <c r="E382" s="204" t="s">
        <v>1103</v>
      </c>
      <c r="F382" s="289" t="s">
        <v>137</v>
      </c>
      <c r="G382" s="256" t="s">
        <v>1094</v>
      </c>
      <c r="H382" s="437" t="s">
        <v>974</v>
      </c>
      <c r="I382" s="437" t="s">
        <v>974</v>
      </c>
      <c r="J382" s="146" t="s">
        <v>93</v>
      </c>
      <c r="K382" s="61" t="s">
        <v>163</v>
      </c>
      <c r="L382" s="318" t="s">
        <v>143</v>
      </c>
      <c r="M382" s="394">
        <f>IFERROR(VLOOKUP(L382,'[3]Listas Activos'!$B$24:$C$28,2,0),0)</f>
        <v>1</v>
      </c>
      <c r="N382" s="394" t="s">
        <v>96</v>
      </c>
      <c r="O382" s="394">
        <f>IFERROR(VLOOKUP(N382,'[3]Listas Activos'!$B$31:$C$35,2,0),0)</f>
        <v>5</v>
      </c>
      <c r="P382" s="394" t="s">
        <v>96</v>
      </c>
      <c r="Q382" s="394">
        <f>IFERROR(VLOOKUP(P382,'[3]Listas Activos'!$B$38:$C$42,2,0),0)</f>
        <v>5</v>
      </c>
      <c r="R382" s="394">
        <f t="shared" si="27"/>
        <v>5</v>
      </c>
      <c r="S382" s="394" t="str">
        <f>IFERROR(VLOOKUP(R382,'[3]Listas Activos'!$B$4:$C$7,2,0),"-")</f>
        <v>Alto</v>
      </c>
      <c r="T382" s="66"/>
      <c r="U382" s="64" t="s">
        <v>116</v>
      </c>
      <c r="V382" s="137"/>
      <c r="W382" s="137"/>
      <c r="X382" s="137"/>
      <c r="Y382" s="137"/>
      <c r="Z382" s="64"/>
      <c r="AA382" s="137"/>
      <c r="AB382" s="137"/>
      <c r="AC382" s="137"/>
      <c r="AD382" s="138"/>
      <c r="AE382" s="137"/>
      <c r="AF382" s="124"/>
      <c r="AG382" s="137"/>
      <c r="AH382" s="139"/>
      <c r="AI382" s="94"/>
      <c r="AJ382" s="95"/>
      <c r="AK382" s="95"/>
      <c r="AL382" s="96"/>
      <c r="AM382" s="64"/>
      <c r="AN382" s="138"/>
      <c r="AO382" s="137"/>
      <c r="AP382" s="137"/>
      <c r="AQ382" s="139"/>
    </row>
    <row r="383" spans="1:43" ht="40" customHeight="1">
      <c r="A383" s="67">
        <v>376</v>
      </c>
      <c r="B383" s="392" t="s">
        <v>947</v>
      </c>
      <c r="C383" s="439" t="s">
        <v>1079</v>
      </c>
      <c r="D383" s="204" t="s">
        <v>1104</v>
      </c>
      <c r="E383" s="204" t="s">
        <v>1104</v>
      </c>
      <c r="F383" s="289" t="s">
        <v>137</v>
      </c>
      <c r="G383" s="256" t="s">
        <v>1094</v>
      </c>
      <c r="H383" s="437" t="s">
        <v>974</v>
      </c>
      <c r="I383" s="437" t="s">
        <v>974</v>
      </c>
      <c r="J383" s="146" t="s">
        <v>93</v>
      </c>
      <c r="K383" s="61" t="s">
        <v>163</v>
      </c>
      <c r="L383" s="318" t="s">
        <v>143</v>
      </c>
      <c r="M383" s="394">
        <f>IFERROR(VLOOKUP(L383,'[3]Listas Activos'!$B$24:$C$28,2,0),0)</f>
        <v>1</v>
      </c>
      <c r="N383" s="394" t="s">
        <v>96</v>
      </c>
      <c r="O383" s="394">
        <f>IFERROR(VLOOKUP(N383,'[3]Listas Activos'!$B$31:$C$35,2,0),0)</f>
        <v>5</v>
      </c>
      <c r="P383" s="394" t="s">
        <v>96</v>
      </c>
      <c r="Q383" s="394">
        <f>IFERROR(VLOOKUP(P383,'[3]Listas Activos'!$B$38:$C$42,2,0),0)</f>
        <v>5</v>
      </c>
      <c r="R383" s="394">
        <f t="shared" si="27"/>
        <v>5</v>
      </c>
      <c r="S383" s="394" t="str">
        <f>IFERROR(VLOOKUP(R383,'[3]Listas Activos'!$B$4:$C$7,2,0),"-")</f>
        <v>Alto</v>
      </c>
      <c r="T383" s="66"/>
      <c r="U383" s="64" t="s">
        <v>116</v>
      </c>
      <c r="V383" s="137"/>
      <c r="W383" s="137"/>
      <c r="X383" s="137"/>
      <c r="Y383" s="137"/>
      <c r="Z383" s="64"/>
      <c r="AA383" s="137"/>
      <c r="AB383" s="137"/>
      <c r="AC383" s="137"/>
      <c r="AD383" s="138"/>
      <c r="AE383" s="137"/>
      <c r="AF383" s="124"/>
      <c r="AG383" s="137"/>
      <c r="AH383" s="139"/>
      <c r="AI383" s="94"/>
      <c r="AJ383" s="95"/>
      <c r="AK383" s="95"/>
      <c r="AL383" s="96"/>
      <c r="AM383" s="64"/>
      <c r="AN383" s="138"/>
      <c r="AO383" s="137"/>
      <c r="AP383" s="137"/>
      <c r="AQ383" s="139"/>
    </row>
    <row r="384" spans="1:43" ht="40" customHeight="1">
      <c r="A384" s="67">
        <v>377</v>
      </c>
      <c r="B384" s="392" t="s">
        <v>947</v>
      </c>
      <c r="C384" s="439" t="s">
        <v>1079</v>
      </c>
      <c r="D384" s="204" t="s">
        <v>1105</v>
      </c>
      <c r="E384" s="204" t="s">
        <v>1105</v>
      </c>
      <c r="F384" s="289" t="s">
        <v>137</v>
      </c>
      <c r="G384" s="256" t="s">
        <v>1094</v>
      </c>
      <c r="H384" s="437" t="s">
        <v>974</v>
      </c>
      <c r="I384" s="437" t="s">
        <v>974</v>
      </c>
      <c r="J384" s="146" t="s">
        <v>93</v>
      </c>
      <c r="K384" s="61" t="s">
        <v>163</v>
      </c>
      <c r="L384" s="318" t="s">
        <v>143</v>
      </c>
      <c r="M384" s="394">
        <f>IFERROR(VLOOKUP(L384,'[3]Listas Activos'!$B$24:$C$28,2,0),0)</f>
        <v>1</v>
      </c>
      <c r="N384" s="394" t="s">
        <v>96</v>
      </c>
      <c r="O384" s="394">
        <f>IFERROR(VLOOKUP(N384,'[3]Listas Activos'!$B$31:$C$35,2,0),0)</f>
        <v>5</v>
      </c>
      <c r="P384" s="394" t="s">
        <v>96</v>
      </c>
      <c r="Q384" s="394">
        <f>IFERROR(VLOOKUP(P384,'[3]Listas Activos'!$B$38:$C$42,2,0),0)</f>
        <v>5</v>
      </c>
      <c r="R384" s="394">
        <f t="shared" si="27"/>
        <v>5</v>
      </c>
      <c r="S384" s="394" t="str">
        <f>IFERROR(VLOOKUP(R384,'[3]Listas Activos'!$B$4:$C$7,2,0),"-")</f>
        <v>Alto</v>
      </c>
      <c r="T384" s="66"/>
      <c r="U384" s="64" t="s">
        <v>116</v>
      </c>
      <c r="V384" s="137"/>
      <c r="W384" s="137"/>
      <c r="X384" s="137"/>
      <c r="Y384" s="137"/>
      <c r="Z384" s="64"/>
      <c r="AA384" s="137"/>
      <c r="AB384" s="137"/>
      <c r="AC384" s="137"/>
      <c r="AD384" s="138"/>
      <c r="AE384" s="137"/>
      <c r="AF384" s="124"/>
      <c r="AG384" s="137"/>
      <c r="AH384" s="139"/>
      <c r="AI384" s="94"/>
      <c r="AJ384" s="95"/>
      <c r="AK384" s="95"/>
      <c r="AL384" s="96"/>
      <c r="AM384" s="64"/>
      <c r="AN384" s="138"/>
      <c r="AO384" s="137"/>
      <c r="AP384" s="137"/>
      <c r="AQ384" s="139"/>
    </row>
    <row r="385" spans="1:43" ht="40" customHeight="1">
      <c r="A385" s="67">
        <v>378</v>
      </c>
      <c r="B385" s="392" t="s">
        <v>947</v>
      </c>
      <c r="C385" s="439" t="s">
        <v>1079</v>
      </c>
      <c r="D385" s="204" t="s">
        <v>1106</v>
      </c>
      <c r="E385" s="204" t="s">
        <v>1106</v>
      </c>
      <c r="F385" s="289" t="s">
        <v>137</v>
      </c>
      <c r="G385" s="256" t="s">
        <v>1094</v>
      </c>
      <c r="H385" s="437" t="s">
        <v>974</v>
      </c>
      <c r="I385" s="437" t="s">
        <v>974</v>
      </c>
      <c r="J385" s="146" t="s">
        <v>93</v>
      </c>
      <c r="K385" s="61" t="s">
        <v>163</v>
      </c>
      <c r="L385" s="318" t="s">
        <v>143</v>
      </c>
      <c r="M385" s="394">
        <f>IFERROR(VLOOKUP(L385,'[3]Listas Activos'!$B$24:$C$28,2,0),0)</f>
        <v>1</v>
      </c>
      <c r="N385" s="394" t="s">
        <v>96</v>
      </c>
      <c r="O385" s="394">
        <f>IFERROR(VLOOKUP(N385,'[3]Listas Activos'!$B$31:$C$35,2,0),0)</f>
        <v>5</v>
      </c>
      <c r="P385" s="394" t="s">
        <v>96</v>
      </c>
      <c r="Q385" s="394">
        <f>IFERROR(VLOOKUP(P385,'[3]Listas Activos'!$B$38:$C$42,2,0),0)</f>
        <v>5</v>
      </c>
      <c r="R385" s="394">
        <f t="shared" si="27"/>
        <v>5</v>
      </c>
      <c r="S385" s="394" t="str">
        <f>IFERROR(VLOOKUP(R385,'[3]Listas Activos'!$B$4:$C$7,2,0),"-")</f>
        <v>Alto</v>
      </c>
      <c r="T385" s="66"/>
      <c r="U385" s="64" t="s">
        <v>116</v>
      </c>
      <c r="V385" s="137"/>
      <c r="W385" s="137"/>
      <c r="X385" s="137"/>
      <c r="Y385" s="137"/>
      <c r="Z385" s="64"/>
      <c r="AA385" s="137"/>
      <c r="AB385" s="137"/>
      <c r="AC385" s="137"/>
      <c r="AD385" s="138"/>
      <c r="AE385" s="137"/>
      <c r="AF385" s="124"/>
      <c r="AG385" s="137"/>
      <c r="AH385" s="139"/>
      <c r="AI385" s="94"/>
      <c r="AJ385" s="95"/>
      <c r="AK385" s="95"/>
      <c r="AL385" s="96"/>
      <c r="AM385" s="64"/>
      <c r="AN385" s="138"/>
      <c r="AO385" s="137"/>
      <c r="AP385" s="137"/>
      <c r="AQ385" s="139"/>
    </row>
    <row r="386" spans="1:43" ht="40" customHeight="1">
      <c r="A386" s="67">
        <v>379</v>
      </c>
      <c r="B386" s="392" t="s">
        <v>947</v>
      </c>
      <c r="C386" s="439" t="s">
        <v>1079</v>
      </c>
      <c r="D386" s="204" t="s">
        <v>1107</v>
      </c>
      <c r="E386" s="204" t="s">
        <v>1107</v>
      </c>
      <c r="F386" s="289" t="s">
        <v>137</v>
      </c>
      <c r="G386" s="256" t="s">
        <v>1094</v>
      </c>
      <c r="H386" s="437" t="s">
        <v>974</v>
      </c>
      <c r="I386" s="437" t="s">
        <v>974</v>
      </c>
      <c r="J386" s="146" t="s">
        <v>93</v>
      </c>
      <c r="K386" s="61" t="s">
        <v>163</v>
      </c>
      <c r="L386" s="318" t="s">
        <v>143</v>
      </c>
      <c r="M386" s="394">
        <f>IFERROR(VLOOKUP(L386,'[3]Listas Activos'!$B$24:$C$28,2,0),0)</f>
        <v>1</v>
      </c>
      <c r="N386" s="394" t="s">
        <v>96</v>
      </c>
      <c r="O386" s="394">
        <f>IFERROR(VLOOKUP(N386,'[3]Listas Activos'!$B$31:$C$35,2,0),0)</f>
        <v>5</v>
      </c>
      <c r="P386" s="394" t="s">
        <v>96</v>
      </c>
      <c r="Q386" s="394">
        <f>IFERROR(VLOOKUP(P386,'[3]Listas Activos'!$B$38:$C$42,2,0),0)</f>
        <v>5</v>
      </c>
      <c r="R386" s="394">
        <f t="shared" si="27"/>
        <v>5</v>
      </c>
      <c r="S386" s="394" t="str">
        <f>IFERROR(VLOOKUP(R386,'[3]Listas Activos'!$B$4:$C$7,2,0),"-")</f>
        <v>Alto</v>
      </c>
      <c r="T386" s="66"/>
      <c r="U386" s="64" t="s">
        <v>116</v>
      </c>
      <c r="V386" s="137"/>
      <c r="W386" s="137"/>
      <c r="X386" s="137"/>
      <c r="Y386" s="137"/>
      <c r="Z386" s="64"/>
      <c r="AA386" s="137"/>
      <c r="AB386" s="137"/>
      <c r="AC386" s="137"/>
      <c r="AD386" s="138"/>
      <c r="AE386" s="137"/>
      <c r="AF386" s="124"/>
      <c r="AG386" s="137"/>
      <c r="AH386" s="139"/>
      <c r="AI386" s="94"/>
      <c r="AJ386" s="95"/>
      <c r="AK386" s="95"/>
      <c r="AL386" s="96"/>
      <c r="AM386" s="64"/>
      <c r="AN386" s="138"/>
      <c r="AO386" s="137"/>
      <c r="AP386" s="137"/>
      <c r="AQ386" s="139"/>
    </row>
    <row r="387" spans="1:43" ht="40" customHeight="1">
      <c r="A387" s="67">
        <v>380</v>
      </c>
      <c r="B387" s="392" t="s">
        <v>947</v>
      </c>
      <c r="C387" s="439" t="s">
        <v>1079</v>
      </c>
      <c r="D387" s="204" t="s">
        <v>1108</v>
      </c>
      <c r="E387" s="204" t="s">
        <v>1108</v>
      </c>
      <c r="F387" s="289" t="s">
        <v>137</v>
      </c>
      <c r="G387" s="256" t="s">
        <v>1094</v>
      </c>
      <c r="H387" s="437" t="s">
        <v>974</v>
      </c>
      <c r="I387" s="437" t="s">
        <v>974</v>
      </c>
      <c r="J387" s="146" t="s">
        <v>93</v>
      </c>
      <c r="K387" s="61" t="s">
        <v>163</v>
      </c>
      <c r="L387" s="318" t="s">
        <v>143</v>
      </c>
      <c r="M387" s="394">
        <f>IFERROR(VLOOKUP(L387,'[3]Listas Activos'!$B$24:$C$28,2,0),0)</f>
        <v>1</v>
      </c>
      <c r="N387" s="394" t="s">
        <v>96</v>
      </c>
      <c r="O387" s="394">
        <f>IFERROR(VLOOKUP(N387,'[3]Listas Activos'!$B$31:$C$35,2,0),0)</f>
        <v>5</v>
      </c>
      <c r="P387" s="394" t="s">
        <v>96</v>
      </c>
      <c r="Q387" s="394">
        <f>IFERROR(VLOOKUP(P387,'[3]Listas Activos'!$B$38:$C$42,2,0),0)</f>
        <v>5</v>
      </c>
      <c r="R387" s="394">
        <f t="shared" si="27"/>
        <v>5</v>
      </c>
      <c r="S387" s="394" t="str">
        <f>IFERROR(VLOOKUP(R387,'[3]Listas Activos'!$B$4:$C$7,2,0),"-")</f>
        <v>Alto</v>
      </c>
      <c r="T387" s="66"/>
      <c r="U387" s="64" t="s">
        <v>116</v>
      </c>
      <c r="V387" s="137"/>
      <c r="W387" s="137"/>
      <c r="X387" s="137"/>
      <c r="Y387" s="137"/>
      <c r="Z387" s="64"/>
      <c r="AA387" s="137"/>
      <c r="AB387" s="137"/>
      <c r="AC387" s="137"/>
      <c r="AD387" s="138"/>
      <c r="AE387" s="137"/>
      <c r="AF387" s="124"/>
      <c r="AG387" s="137"/>
      <c r="AH387" s="139"/>
      <c r="AI387" s="94"/>
      <c r="AJ387" s="95"/>
      <c r="AK387" s="95"/>
      <c r="AL387" s="96"/>
      <c r="AM387" s="64"/>
      <c r="AN387" s="138"/>
      <c r="AO387" s="137"/>
      <c r="AP387" s="137"/>
      <c r="AQ387" s="139"/>
    </row>
    <row r="388" spans="1:43" ht="40" customHeight="1">
      <c r="A388" s="67">
        <v>381</v>
      </c>
      <c r="B388" s="392" t="s">
        <v>947</v>
      </c>
      <c r="C388" s="439" t="s">
        <v>1079</v>
      </c>
      <c r="D388" s="204" t="s">
        <v>1109</v>
      </c>
      <c r="E388" s="204" t="s">
        <v>1109</v>
      </c>
      <c r="F388" s="289" t="s">
        <v>137</v>
      </c>
      <c r="G388" s="256" t="s">
        <v>1094</v>
      </c>
      <c r="H388" s="437" t="s">
        <v>974</v>
      </c>
      <c r="I388" s="437" t="s">
        <v>974</v>
      </c>
      <c r="J388" s="146" t="s">
        <v>93</v>
      </c>
      <c r="K388" s="61" t="s">
        <v>163</v>
      </c>
      <c r="L388" s="318" t="s">
        <v>143</v>
      </c>
      <c r="M388" s="394">
        <f>IFERROR(VLOOKUP(L388,'[3]Listas Activos'!$B$24:$C$28,2,0),0)</f>
        <v>1</v>
      </c>
      <c r="N388" s="394" t="s">
        <v>96</v>
      </c>
      <c r="O388" s="394">
        <f>IFERROR(VLOOKUP(N388,'[3]Listas Activos'!$B$31:$C$35,2,0),0)</f>
        <v>5</v>
      </c>
      <c r="P388" s="394" t="s">
        <v>96</v>
      </c>
      <c r="Q388" s="394">
        <f>IFERROR(VLOOKUP(P388,'[3]Listas Activos'!$B$38:$C$42,2,0),0)</f>
        <v>5</v>
      </c>
      <c r="R388" s="394">
        <f t="shared" si="27"/>
        <v>5</v>
      </c>
      <c r="S388" s="394" t="str">
        <f>IFERROR(VLOOKUP(R388,'[3]Listas Activos'!$B$4:$C$7,2,0),"-")</f>
        <v>Alto</v>
      </c>
      <c r="T388" s="66"/>
      <c r="U388" s="64" t="s">
        <v>116</v>
      </c>
      <c r="V388" s="137"/>
      <c r="W388" s="137"/>
      <c r="X388" s="137"/>
      <c r="Y388" s="137"/>
      <c r="Z388" s="64"/>
      <c r="AA388" s="137"/>
      <c r="AB388" s="137"/>
      <c r="AC388" s="137"/>
      <c r="AD388" s="138"/>
      <c r="AE388" s="137"/>
      <c r="AF388" s="124"/>
      <c r="AG388" s="137"/>
      <c r="AH388" s="139"/>
      <c r="AI388" s="94"/>
      <c r="AJ388" s="95"/>
      <c r="AK388" s="95"/>
      <c r="AL388" s="96"/>
      <c r="AM388" s="64"/>
      <c r="AN388" s="138"/>
      <c r="AO388" s="137"/>
      <c r="AP388" s="137"/>
      <c r="AQ388" s="139"/>
    </row>
    <row r="389" spans="1:43" ht="40" customHeight="1">
      <c r="A389" s="67">
        <v>382</v>
      </c>
      <c r="B389" s="392" t="s">
        <v>947</v>
      </c>
      <c r="C389" s="439" t="s">
        <v>1079</v>
      </c>
      <c r="D389" s="204" t="s">
        <v>1110</v>
      </c>
      <c r="E389" s="204" t="s">
        <v>1110</v>
      </c>
      <c r="F389" s="289" t="s">
        <v>137</v>
      </c>
      <c r="G389" s="256" t="s">
        <v>1094</v>
      </c>
      <c r="H389" s="437" t="s">
        <v>974</v>
      </c>
      <c r="I389" s="437" t="s">
        <v>974</v>
      </c>
      <c r="J389" s="146" t="s">
        <v>93</v>
      </c>
      <c r="K389" s="61" t="s">
        <v>163</v>
      </c>
      <c r="L389" s="318" t="s">
        <v>143</v>
      </c>
      <c r="M389" s="394">
        <f>IFERROR(VLOOKUP(L389,'[3]Listas Activos'!$B$24:$C$28,2,0),0)</f>
        <v>1</v>
      </c>
      <c r="N389" s="394" t="s">
        <v>96</v>
      </c>
      <c r="O389" s="394">
        <f>IFERROR(VLOOKUP(N389,'[3]Listas Activos'!$B$31:$C$35,2,0),0)</f>
        <v>5</v>
      </c>
      <c r="P389" s="394" t="s">
        <v>96</v>
      </c>
      <c r="Q389" s="394">
        <f>IFERROR(VLOOKUP(P389,'[3]Listas Activos'!$B$38:$C$42,2,0),0)</f>
        <v>5</v>
      </c>
      <c r="R389" s="394">
        <f t="shared" si="27"/>
        <v>5</v>
      </c>
      <c r="S389" s="394" t="str">
        <f>IFERROR(VLOOKUP(R389,'[3]Listas Activos'!$B$4:$C$7,2,0),"-")</f>
        <v>Alto</v>
      </c>
      <c r="T389" s="66"/>
      <c r="U389" s="64" t="s">
        <v>116</v>
      </c>
      <c r="V389" s="137"/>
      <c r="W389" s="137"/>
      <c r="X389" s="137"/>
      <c r="Y389" s="137"/>
      <c r="Z389" s="64"/>
      <c r="AA389" s="137"/>
      <c r="AB389" s="137"/>
      <c r="AC389" s="137"/>
      <c r="AD389" s="138"/>
      <c r="AE389" s="137"/>
      <c r="AF389" s="124"/>
      <c r="AG389" s="137"/>
      <c r="AH389" s="139"/>
      <c r="AI389" s="94"/>
      <c r="AJ389" s="95"/>
      <c r="AK389" s="95"/>
      <c r="AL389" s="96"/>
      <c r="AM389" s="64"/>
      <c r="AN389" s="138"/>
      <c r="AO389" s="137"/>
      <c r="AP389" s="137"/>
      <c r="AQ389" s="139"/>
    </row>
    <row r="390" spans="1:43" ht="40" customHeight="1">
      <c r="A390" s="67">
        <v>383</v>
      </c>
      <c r="B390" s="392" t="s">
        <v>947</v>
      </c>
      <c r="C390" s="439" t="s">
        <v>1079</v>
      </c>
      <c r="D390" s="204" t="s">
        <v>1111</v>
      </c>
      <c r="E390" s="204" t="s">
        <v>1111</v>
      </c>
      <c r="F390" s="289" t="s">
        <v>137</v>
      </c>
      <c r="G390" s="256" t="s">
        <v>1094</v>
      </c>
      <c r="H390" s="437" t="s">
        <v>974</v>
      </c>
      <c r="I390" s="437" t="s">
        <v>974</v>
      </c>
      <c r="J390" s="146" t="s">
        <v>93</v>
      </c>
      <c r="K390" s="61" t="s">
        <v>163</v>
      </c>
      <c r="L390" s="318" t="s">
        <v>143</v>
      </c>
      <c r="M390" s="394">
        <f>IFERROR(VLOOKUP(L390,'[3]Listas Activos'!$B$24:$C$28,2,0),0)</f>
        <v>1</v>
      </c>
      <c r="N390" s="394" t="s">
        <v>96</v>
      </c>
      <c r="O390" s="394">
        <f>IFERROR(VLOOKUP(N390,'[3]Listas Activos'!$B$31:$C$35,2,0),0)</f>
        <v>5</v>
      </c>
      <c r="P390" s="394" t="s">
        <v>96</v>
      </c>
      <c r="Q390" s="394">
        <f>IFERROR(VLOOKUP(P390,'[3]Listas Activos'!$B$38:$C$42,2,0),0)</f>
        <v>5</v>
      </c>
      <c r="R390" s="394">
        <f t="shared" si="27"/>
        <v>5</v>
      </c>
      <c r="S390" s="394" t="str">
        <f>IFERROR(VLOOKUP(R390,'[3]Listas Activos'!$B$4:$C$7,2,0),"-")</f>
        <v>Alto</v>
      </c>
      <c r="T390" s="66"/>
      <c r="U390" s="64" t="s">
        <v>116</v>
      </c>
      <c r="V390" s="137"/>
      <c r="W390" s="137"/>
      <c r="X390" s="137"/>
      <c r="Y390" s="137"/>
      <c r="Z390" s="64"/>
      <c r="AA390" s="137"/>
      <c r="AB390" s="137"/>
      <c r="AC390" s="137"/>
      <c r="AD390" s="138"/>
      <c r="AE390" s="137"/>
      <c r="AF390" s="124"/>
      <c r="AG390" s="137"/>
      <c r="AH390" s="139"/>
      <c r="AI390" s="94"/>
      <c r="AJ390" s="95"/>
      <c r="AK390" s="95"/>
      <c r="AL390" s="96"/>
      <c r="AM390" s="64"/>
      <c r="AN390" s="138"/>
      <c r="AO390" s="137"/>
      <c r="AP390" s="137"/>
      <c r="AQ390" s="139"/>
    </row>
    <row r="391" spans="1:43" ht="40" customHeight="1">
      <c r="A391" s="67">
        <v>384</v>
      </c>
      <c r="B391" s="392" t="s">
        <v>947</v>
      </c>
      <c r="C391" s="439" t="s">
        <v>1079</v>
      </c>
      <c r="D391" s="204" t="s">
        <v>1112</v>
      </c>
      <c r="E391" s="204" t="s">
        <v>1112</v>
      </c>
      <c r="F391" s="289" t="s">
        <v>137</v>
      </c>
      <c r="G391" s="256" t="s">
        <v>1094</v>
      </c>
      <c r="H391" s="437" t="s">
        <v>974</v>
      </c>
      <c r="I391" s="437" t="s">
        <v>974</v>
      </c>
      <c r="J391" s="146" t="s">
        <v>113</v>
      </c>
      <c r="K391" s="61" t="s">
        <v>163</v>
      </c>
      <c r="L391" s="318" t="s">
        <v>143</v>
      </c>
      <c r="M391" s="394">
        <f>IFERROR(VLOOKUP(L391,'[3]Listas Activos'!$B$24:$C$28,2,0),0)</f>
        <v>1</v>
      </c>
      <c r="N391" s="394" t="s">
        <v>96</v>
      </c>
      <c r="O391" s="394">
        <f>IFERROR(VLOOKUP(N391,'[3]Listas Activos'!$B$31:$C$35,2,0),0)</f>
        <v>5</v>
      </c>
      <c r="P391" s="394" t="s">
        <v>96</v>
      </c>
      <c r="Q391" s="394">
        <f>IFERROR(VLOOKUP(P391,'[3]Listas Activos'!$B$38:$C$42,2,0),0)</f>
        <v>5</v>
      </c>
      <c r="R391" s="394">
        <f t="shared" si="27"/>
        <v>5</v>
      </c>
      <c r="S391" s="394" t="str">
        <f>IFERROR(VLOOKUP(R391,'[3]Listas Activos'!$B$4:$C$7,2,0),"-")</f>
        <v>Alto</v>
      </c>
      <c r="T391" s="66"/>
      <c r="U391" s="64" t="s">
        <v>116</v>
      </c>
      <c r="V391" s="137"/>
      <c r="W391" s="137"/>
      <c r="X391" s="137"/>
      <c r="Y391" s="137"/>
      <c r="Z391" s="64"/>
      <c r="AA391" s="137"/>
      <c r="AB391" s="137"/>
      <c r="AC391" s="137"/>
      <c r="AD391" s="138"/>
      <c r="AE391" s="137"/>
      <c r="AF391" s="124"/>
      <c r="AG391" s="137"/>
      <c r="AH391" s="139"/>
      <c r="AI391" s="94"/>
      <c r="AJ391" s="95"/>
      <c r="AK391" s="95"/>
      <c r="AL391" s="96"/>
      <c r="AM391" s="64"/>
      <c r="AN391" s="138"/>
      <c r="AO391" s="137"/>
      <c r="AP391" s="137"/>
      <c r="AQ391" s="139"/>
    </row>
    <row r="392" spans="1:43" ht="40" customHeight="1">
      <c r="A392" s="67">
        <v>385</v>
      </c>
      <c r="B392" s="392" t="s">
        <v>947</v>
      </c>
      <c r="C392" s="439" t="s">
        <v>1079</v>
      </c>
      <c r="D392" s="204" t="s">
        <v>1113</v>
      </c>
      <c r="E392" s="204" t="s">
        <v>1113</v>
      </c>
      <c r="F392" s="289" t="s">
        <v>137</v>
      </c>
      <c r="G392" s="256" t="s">
        <v>1094</v>
      </c>
      <c r="H392" s="437" t="s">
        <v>974</v>
      </c>
      <c r="I392" s="437" t="s">
        <v>974</v>
      </c>
      <c r="J392" s="146" t="s">
        <v>113</v>
      </c>
      <c r="K392" s="61" t="s">
        <v>163</v>
      </c>
      <c r="L392" s="318" t="s">
        <v>143</v>
      </c>
      <c r="M392" s="394">
        <f>IFERROR(VLOOKUP(L392,'[3]Listas Activos'!$B$24:$C$28,2,0),0)</f>
        <v>1</v>
      </c>
      <c r="N392" s="394" t="s">
        <v>96</v>
      </c>
      <c r="O392" s="394">
        <f>IFERROR(VLOOKUP(N392,'[3]Listas Activos'!$B$31:$C$35,2,0),0)</f>
        <v>5</v>
      </c>
      <c r="P392" s="394" t="s">
        <v>96</v>
      </c>
      <c r="Q392" s="394">
        <f>IFERROR(VLOOKUP(P392,'[3]Listas Activos'!$B$38:$C$42,2,0),0)</f>
        <v>5</v>
      </c>
      <c r="R392" s="394">
        <f t="shared" si="27"/>
        <v>5</v>
      </c>
      <c r="S392" s="394" t="str">
        <f>IFERROR(VLOOKUP(R392,'[3]Listas Activos'!$B$4:$C$7,2,0),"-")</f>
        <v>Alto</v>
      </c>
      <c r="T392" s="66"/>
      <c r="U392" s="64" t="s">
        <v>116</v>
      </c>
      <c r="V392" s="137"/>
      <c r="W392" s="137"/>
      <c r="X392" s="137"/>
      <c r="Y392" s="137"/>
      <c r="Z392" s="64"/>
      <c r="AA392" s="137"/>
      <c r="AB392" s="137"/>
      <c r="AC392" s="137"/>
      <c r="AD392" s="138"/>
      <c r="AE392" s="137"/>
      <c r="AF392" s="124"/>
      <c r="AG392" s="137"/>
      <c r="AH392" s="139"/>
      <c r="AI392" s="94"/>
      <c r="AJ392" s="95"/>
      <c r="AK392" s="95"/>
      <c r="AL392" s="96"/>
      <c r="AM392" s="64"/>
      <c r="AN392" s="138"/>
      <c r="AO392" s="137"/>
      <c r="AP392" s="137"/>
      <c r="AQ392" s="139"/>
    </row>
    <row r="393" spans="1:43" ht="40" customHeight="1">
      <c r="A393" s="67">
        <v>386</v>
      </c>
      <c r="B393" s="392" t="s">
        <v>947</v>
      </c>
      <c r="C393" s="439" t="s">
        <v>1079</v>
      </c>
      <c r="D393" s="204" t="s">
        <v>1114</v>
      </c>
      <c r="E393" s="204" t="s">
        <v>1114</v>
      </c>
      <c r="F393" s="289" t="s">
        <v>137</v>
      </c>
      <c r="G393" s="256" t="s">
        <v>1094</v>
      </c>
      <c r="H393" s="437" t="s">
        <v>974</v>
      </c>
      <c r="I393" s="437" t="s">
        <v>974</v>
      </c>
      <c r="J393" s="146" t="s">
        <v>113</v>
      </c>
      <c r="K393" s="61" t="s">
        <v>163</v>
      </c>
      <c r="L393" s="318" t="s">
        <v>143</v>
      </c>
      <c r="M393" s="394">
        <f>IFERROR(VLOOKUP(L393,'[3]Listas Activos'!$B$24:$C$28,2,0),0)</f>
        <v>1</v>
      </c>
      <c r="N393" s="394" t="s">
        <v>96</v>
      </c>
      <c r="O393" s="394">
        <f>IFERROR(VLOOKUP(N393,'[3]Listas Activos'!$B$31:$C$35,2,0),0)</f>
        <v>5</v>
      </c>
      <c r="P393" s="394" t="s">
        <v>96</v>
      </c>
      <c r="Q393" s="394">
        <f>IFERROR(VLOOKUP(P393,'[3]Listas Activos'!$B$38:$C$42,2,0),0)</f>
        <v>5</v>
      </c>
      <c r="R393" s="394">
        <f t="shared" si="27"/>
        <v>5</v>
      </c>
      <c r="S393" s="394" t="str">
        <f>IFERROR(VLOOKUP(R393,'[3]Listas Activos'!$B$4:$C$7,2,0),"-")</f>
        <v>Alto</v>
      </c>
      <c r="T393" s="66"/>
      <c r="U393" s="64" t="s">
        <v>116</v>
      </c>
      <c r="V393" s="137"/>
      <c r="W393" s="137"/>
      <c r="X393" s="137"/>
      <c r="Y393" s="137"/>
      <c r="Z393" s="64"/>
      <c r="AA393" s="137"/>
      <c r="AB393" s="137"/>
      <c r="AC393" s="137"/>
      <c r="AD393" s="138"/>
      <c r="AE393" s="137"/>
      <c r="AF393" s="124"/>
      <c r="AG393" s="137"/>
      <c r="AH393" s="139"/>
      <c r="AI393" s="94"/>
      <c r="AJ393" s="95"/>
      <c r="AK393" s="95"/>
      <c r="AL393" s="96"/>
      <c r="AM393" s="64"/>
      <c r="AN393" s="138"/>
      <c r="AO393" s="137"/>
      <c r="AP393" s="137"/>
      <c r="AQ393" s="139"/>
    </row>
    <row r="394" spans="1:43" ht="40" customHeight="1">
      <c r="A394" s="67">
        <v>387</v>
      </c>
      <c r="B394" s="392" t="s">
        <v>947</v>
      </c>
      <c r="C394" s="439" t="s">
        <v>1079</v>
      </c>
      <c r="D394" s="204" t="s">
        <v>1115</v>
      </c>
      <c r="E394" s="204" t="s">
        <v>1115</v>
      </c>
      <c r="F394" s="289" t="s">
        <v>137</v>
      </c>
      <c r="G394" s="256" t="s">
        <v>1094</v>
      </c>
      <c r="H394" s="437" t="s">
        <v>974</v>
      </c>
      <c r="I394" s="437" t="s">
        <v>974</v>
      </c>
      <c r="J394" s="146" t="s">
        <v>113</v>
      </c>
      <c r="K394" s="61" t="s">
        <v>163</v>
      </c>
      <c r="L394" s="318" t="s">
        <v>143</v>
      </c>
      <c r="M394" s="394">
        <f>IFERROR(VLOOKUP(L394,'[3]Listas Activos'!$B$24:$C$28,2,0),0)</f>
        <v>1</v>
      </c>
      <c r="N394" s="394" t="s">
        <v>96</v>
      </c>
      <c r="O394" s="394">
        <f>IFERROR(VLOOKUP(N394,'[3]Listas Activos'!$B$31:$C$35,2,0),0)</f>
        <v>5</v>
      </c>
      <c r="P394" s="394" t="s">
        <v>96</v>
      </c>
      <c r="Q394" s="394">
        <f>IFERROR(VLOOKUP(P394,'[3]Listas Activos'!$B$38:$C$42,2,0),0)</f>
        <v>5</v>
      </c>
      <c r="R394" s="394">
        <f t="shared" ref="R394:R401" si="28">IF(AND(M394&gt;0,O394&gt;0,Q394&gt;0,U394="Si"),5,IF(OR(M394=0,O394=0,Q394=0),0,IF(AND(M394=1,O394=1,Q394=1),1,(IF(OR(AND(M394=5,O394=5),AND(O394=5,Q394=5),AND(M394=5,Q394=5),AND(M394=5,O394=5,Q394=5)),5,3)))))</f>
        <v>5</v>
      </c>
      <c r="S394" s="394" t="str">
        <f>IFERROR(VLOOKUP(R394,'[3]Listas Activos'!$B$4:$C$7,2,0),"-")</f>
        <v>Alto</v>
      </c>
      <c r="T394" s="66"/>
      <c r="U394" s="64" t="s">
        <v>116</v>
      </c>
      <c r="V394" s="137"/>
      <c r="W394" s="137"/>
      <c r="X394" s="137"/>
      <c r="Y394" s="137"/>
      <c r="Z394" s="64"/>
      <c r="AA394" s="137"/>
      <c r="AB394" s="137"/>
      <c r="AC394" s="137"/>
      <c r="AD394" s="138"/>
      <c r="AE394" s="137"/>
      <c r="AF394" s="124"/>
      <c r="AG394" s="137"/>
      <c r="AH394" s="139"/>
      <c r="AI394" s="94"/>
      <c r="AJ394" s="95"/>
      <c r="AK394" s="95"/>
      <c r="AL394" s="96"/>
      <c r="AM394" s="64"/>
      <c r="AN394" s="138"/>
      <c r="AO394" s="137"/>
      <c r="AP394" s="137"/>
      <c r="AQ394" s="139"/>
    </row>
    <row r="395" spans="1:43" ht="40" customHeight="1">
      <c r="A395" s="67">
        <v>388</v>
      </c>
      <c r="B395" s="392" t="s">
        <v>947</v>
      </c>
      <c r="C395" s="439" t="s">
        <v>1079</v>
      </c>
      <c r="D395" s="204" t="s">
        <v>1116</v>
      </c>
      <c r="E395" s="204" t="s">
        <v>1116</v>
      </c>
      <c r="F395" s="289" t="s">
        <v>137</v>
      </c>
      <c r="G395" s="256" t="s">
        <v>1094</v>
      </c>
      <c r="H395" s="437" t="s">
        <v>974</v>
      </c>
      <c r="I395" s="437" t="s">
        <v>974</v>
      </c>
      <c r="J395" s="146" t="s">
        <v>113</v>
      </c>
      <c r="K395" s="61" t="s">
        <v>163</v>
      </c>
      <c r="L395" s="318" t="s">
        <v>143</v>
      </c>
      <c r="M395" s="394">
        <f>IFERROR(VLOOKUP(L395,'[3]Listas Activos'!$B$24:$C$28,2,0),0)</f>
        <v>1</v>
      </c>
      <c r="N395" s="394" t="s">
        <v>96</v>
      </c>
      <c r="O395" s="394">
        <f>IFERROR(VLOOKUP(N395,'[3]Listas Activos'!$B$31:$C$35,2,0),0)</f>
        <v>5</v>
      </c>
      <c r="P395" s="394" t="s">
        <v>96</v>
      </c>
      <c r="Q395" s="394">
        <f>IFERROR(VLOOKUP(P395,'[3]Listas Activos'!$B$38:$C$42,2,0),0)</f>
        <v>5</v>
      </c>
      <c r="R395" s="394">
        <f t="shared" si="28"/>
        <v>5</v>
      </c>
      <c r="S395" s="394" t="str">
        <f>IFERROR(VLOOKUP(R395,'[3]Listas Activos'!$B$4:$C$7,2,0),"-")</f>
        <v>Alto</v>
      </c>
      <c r="T395" s="66"/>
      <c r="U395" s="64" t="s">
        <v>116</v>
      </c>
      <c r="V395" s="137"/>
      <c r="W395" s="137"/>
      <c r="X395" s="137"/>
      <c r="Y395" s="137"/>
      <c r="Z395" s="64"/>
      <c r="AA395" s="137"/>
      <c r="AB395" s="137"/>
      <c r="AC395" s="137"/>
      <c r="AD395" s="138"/>
      <c r="AE395" s="137"/>
      <c r="AF395" s="124"/>
      <c r="AG395" s="137"/>
      <c r="AH395" s="139"/>
      <c r="AI395" s="94"/>
      <c r="AJ395" s="95"/>
      <c r="AK395" s="95"/>
      <c r="AL395" s="96"/>
      <c r="AM395" s="64"/>
      <c r="AN395" s="138"/>
      <c r="AO395" s="137"/>
      <c r="AP395" s="137"/>
      <c r="AQ395" s="139"/>
    </row>
    <row r="396" spans="1:43" ht="40" customHeight="1">
      <c r="A396" s="67">
        <v>389</v>
      </c>
      <c r="B396" s="392" t="s">
        <v>947</v>
      </c>
      <c r="C396" s="439" t="s">
        <v>1079</v>
      </c>
      <c r="D396" s="204" t="s">
        <v>1117</v>
      </c>
      <c r="E396" s="204" t="s">
        <v>1117</v>
      </c>
      <c r="F396" s="289" t="s">
        <v>137</v>
      </c>
      <c r="G396" s="256" t="s">
        <v>1094</v>
      </c>
      <c r="H396" s="437" t="s">
        <v>974</v>
      </c>
      <c r="I396" s="437" t="s">
        <v>974</v>
      </c>
      <c r="J396" s="146" t="s">
        <v>113</v>
      </c>
      <c r="K396" s="61" t="s">
        <v>163</v>
      </c>
      <c r="L396" s="318" t="s">
        <v>143</v>
      </c>
      <c r="M396" s="394">
        <f>IFERROR(VLOOKUP(L396,'[3]Listas Activos'!$B$24:$C$28,2,0),0)</f>
        <v>1</v>
      </c>
      <c r="N396" s="394" t="s">
        <v>96</v>
      </c>
      <c r="O396" s="394">
        <f>IFERROR(VLOOKUP(N396,'[3]Listas Activos'!$B$31:$C$35,2,0),0)</f>
        <v>5</v>
      </c>
      <c r="P396" s="394" t="s">
        <v>96</v>
      </c>
      <c r="Q396" s="394">
        <f>IFERROR(VLOOKUP(P396,'[3]Listas Activos'!$B$38:$C$42,2,0),0)</f>
        <v>5</v>
      </c>
      <c r="R396" s="394">
        <f t="shared" si="28"/>
        <v>5</v>
      </c>
      <c r="S396" s="394" t="str">
        <f>IFERROR(VLOOKUP(R396,'[3]Listas Activos'!$B$4:$C$7,2,0),"-")</f>
        <v>Alto</v>
      </c>
      <c r="T396" s="66"/>
      <c r="U396" s="64" t="s">
        <v>116</v>
      </c>
      <c r="V396" s="137"/>
      <c r="W396" s="137"/>
      <c r="X396" s="137"/>
      <c r="Y396" s="137"/>
      <c r="Z396" s="64"/>
      <c r="AA396" s="137"/>
      <c r="AB396" s="137"/>
      <c r="AC396" s="137"/>
      <c r="AD396" s="138"/>
      <c r="AE396" s="137"/>
      <c r="AF396" s="124"/>
      <c r="AG396" s="137"/>
      <c r="AH396" s="139"/>
      <c r="AI396" s="94"/>
      <c r="AJ396" s="95"/>
      <c r="AK396" s="95"/>
      <c r="AL396" s="96"/>
      <c r="AM396" s="64"/>
      <c r="AN396" s="138"/>
      <c r="AO396" s="137"/>
      <c r="AP396" s="137"/>
      <c r="AQ396" s="139"/>
    </row>
    <row r="397" spans="1:43" ht="40" customHeight="1">
      <c r="A397" s="67">
        <v>390</v>
      </c>
      <c r="B397" s="392" t="s">
        <v>947</v>
      </c>
      <c r="C397" s="439" t="s">
        <v>1079</v>
      </c>
      <c r="D397" s="204" t="s">
        <v>1118</v>
      </c>
      <c r="E397" s="204" t="s">
        <v>1118</v>
      </c>
      <c r="F397" s="289" t="s">
        <v>137</v>
      </c>
      <c r="G397" s="256" t="s">
        <v>1094</v>
      </c>
      <c r="H397" s="437" t="s">
        <v>974</v>
      </c>
      <c r="I397" s="437" t="s">
        <v>974</v>
      </c>
      <c r="J397" s="146" t="s">
        <v>113</v>
      </c>
      <c r="K397" s="61" t="s">
        <v>163</v>
      </c>
      <c r="L397" s="318" t="s">
        <v>143</v>
      </c>
      <c r="M397" s="394">
        <f>IFERROR(VLOOKUP(L397,'[3]Listas Activos'!$B$24:$C$28,2,0),0)</f>
        <v>1</v>
      </c>
      <c r="N397" s="394" t="s">
        <v>96</v>
      </c>
      <c r="O397" s="394">
        <f>IFERROR(VLOOKUP(N397,'[3]Listas Activos'!$B$31:$C$35,2,0),0)</f>
        <v>5</v>
      </c>
      <c r="P397" s="394" t="s">
        <v>96</v>
      </c>
      <c r="Q397" s="394">
        <f>IFERROR(VLOOKUP(P397,'[3]Listas Activos'!$B$38:$C$42,2,0),0)</f>
        <v>5</v>
      </c>
      <c r="R397" s="394">
        <f t="shared" si="28"/>
        <v>5</v>
      </c>
      <c r="S397" s="394" t="str">
        <f>IFERROR(VLOOKUP(R397,'[3]Listas Activos'!$B$4:$C$7,2,0),"-")</f>
        <v>Alto</v>
      </c>
      <c r="T397" s="66"/>
      <c r="U397" s="64" t="s">
        <v>116</v>
      </c>
      <c r="V397" s="137"/>
      <c r="W397" s="137"/>
      <c r="X397" s="137"/>
      <c r="Y397" s="137"/>
      <c r="Z397" s="64"/>
      <c r="AA397" s="137"/>
      <c r="AB397" s="137"/>
      <c r="AC397" s="137"/>
      <c r="AD397" s="138"/>
      <c r="AE397" s="137"/>
      <c r="AF397" s="124"/>
      <c r="AG397" s="137"/>
      <c r="AH397" s="139"/>
      <c r="AI397" s="94"/>
      <c r="AJ397" s="95"/>
      <c r="AK397" s="95"/>
      <c r="AL397" s="96"/>
      <c r="AM397" s="64"/>
      <c r="AN397" s="138"/>
      <c r="AO397" s="137"/>
      <c r="AP397" s="137"/>
      <c r="AQ397" s="139"/>
    </row>
    <row r="398" spans="1:43" ht="40" customHeight="1">
      <c r="A398" s="67">
        <v>391</v>
      </c>
      <c r="B398" s="392" t="s">
        <v>947</v>
      </c>
      <c r="C398" s="439" t="s">
        <v>1079</v>
      </c>
      <c r="D398" s="204" t="s">
        <v>1119</v>
      </c>
      <c r="E398" s="204" t="s">
        <v>1119</v>
      </c>
      <c r="F398" s="289" t="s">
        <v>137</v>
      </c>
      <c r="G398" s="256" t="s">
        <v>1094</v>
      </c>
      <c r="H398" s="437" t="s">
        <v>974</v>
      </c>
      <c r="I398" s="437" t="s">
        <v>974</v>
      </c>
      <c r="J398" s="146" t="s">
        <v>113</v>
      </c>
      <c r="K398" s="61" t="s">
        <v>163</v>
      </c>
      <c r="L398" s="318" t="s">
        <v>143</v>
      </c>
      <c r="M398" s="394">
        <f>IFERROR(VLOOKUP(L398,'[3]Listas Activos'!$B$24:$C$28,2,0),0)</f>
        <v>1</v>
      </c>
      <c r="N398" s="394" t="s">
        <v>96</v>
      </c>
      <c r="O398" s="394">
        <f>IFERROR(VLOOKUP(N398,'[3]Listas Activos'!$B$31:$C$35,2,0),0)</f>
        <v>5</v>
      </c>
      <c r="P398" s="394" t="s">
        <v>96</v>
      </c>
      <c r="Q398" s="394">
        <f>IFERROR(VLOOKUP(P398,'[3]Listas Activos'!$B$38:$C$42,2,0),0)</f>
        <v>5</v>
      </c>
      <c r="R398" s="394">
        <f t="shared" si="28"/>
        <v>5</v>
      </c>
      <c r="S398" s="394" t="str">
        <f>IFERROR(VLOOKUP(R398,'[3]Listas Activos'!$B$4:$C$7,2,0),"-")</f>
        <v>Alto</v>
      </c>
      <c r="T398" s="66"/>
      <c r="U398" s="64" t="s">
        <v>116</v>
      </c>
      <c r="V398" s="137"/>
      <c r="W398" s="137"/>
      <c r="X398" s="137"/>
      <c r="Y398" s="137"/>
      <c r="Z398" s="64"/>
      <c r="AA398" s="137"/>
      <c r="AB398" s="137"/>
      <c r="AC398" s="137"/>
      <c r="AD398" s="138"/>
      <c r="AE398" s="137"/>
      <c r="AF398" s="124"/>
      <c r="AG398" s="137"/>
      <c r="AH398" s="139"/>
      <c r="AI398" s="94"/>
      <c r="AJ398" s="95"/>
      <c r="AK398" s="95"/>
      <c r="AL398" s="96"/>
      <c r="AM398" s="64"/>
      <c r="AN398" s="138"/>
      <c r="AO398" s="137"/>
      <c r="AP398" s="137"/>
      <c r="AQ398" s="139"/>
    </row>
    <row r="399" spans="1:43" ht="40" customHeight="1">
      <c r="A399" s="67">
        <v>392</v>
      </c>
      <c r="B399" s="392" t="s">
        <v>947</v>
      </c>
      <c r="C399" s="439" t="s">
        <v>1079</v>
      </c>
      <c r="D399" s="204" t="s">
        <v>1120</v>
      </c>
      <c r="E399" s="204" t="s">
        <v>1120</v>
      </c>
      <c r="F399" s="289" t="s">
        <v>137</v>
      </c>
      <c r="G399" s="256" t="s">
        <v>1094</v>
      </c>
      <c r="H399" s="437" t="s">
        <v>974</v>
      </c>
      <c r="I399" s="437" t="s">
        <v>974</v>
      </c>
      <c r="J399" s="146" t="s">
        <v>113</v>
      </c>
      <c r="K399" s="61" t="s">
        <v>163</v>
      </c>
      <c r="L399" s="318" t="s">
        <v>143</v>
      </c>
      <c r="M399" s="394">
        <f>IFERROR(VLOOKUP(L399,'[3]Listas Activos'!$B$24:$C$28,2,0),0)</f>
        <v>1</v>
      </c>
      <c r="N399" s="394" t="s">
        <v>96</v>
      </c>
      <c r="O399" s="394">
        <f>IFERROR(VLOOKUP(N399,'[3]Listas Activos'!$B$31:$C$35,2,0),0)</f>
        <v>5</v>
      </c>
      <c r="P399" s="394" t="s">
        <v>96</v>
      </c>
      <c r="Q399" s="394">
        <f>IFERROR(VLOOKUP(P399,'[3]Listas Activos'!$B$38:$C$42,2,0),0)</f>
        <v>5</v>
      </c>
      <c r="R399" s="394">
        <f t="shared" si="28"/>
        <v>5</v>
      </c>
      <c r="S399" s="394" t="str">
        <f>IFERROR(VLOOKUP(R399,'[3]Listas Activos'!$B$4:$C$7,2,0),"-")</f>
        <v>Alto</v>
      </c>
      <c r="T399" s="66"/>
      <c r="U399" s="64" t="s">
        <v>116</v>
      </c>
      <c r="V399" s="137"/>
      <c r="W399" s="137"/>
      <c r="X399" s="137"/>
      <c r="Y399" s="137"/>
      <c r="Z399" s="64"/>
      <c r="AA399" s="137"/>
      <c r="AB399" s="137"/>
      <c r="AC399" s="137"/>
      <c r="AD399" s="138"/>
      <c r="AE399" s="137"/>
      <c r="AF399" s="124"/>
      <c r="AG399" s="137"/>
      <c r="AH399" s="139"/>
      <c r="AI399" s="94"/>
      <c r="AJ399" s="95"/>
      <c r="AK399" s="95"/>
      <c r="AL399" s="96"/>
      <c r="AM399" s="64"/>
      <c r="AN399" s="138"/>
      <c r="AO399" s="137"/>
      <c r="AP399" s="137"/>
      <c r="AQ399" s="139"/>
    </row>
    <row r="400" spans="1:43" ht="40" customHeight="1">
      <c r="A400" s="67">
        <v>393</v>
      </c>
      <c r="B400" s="392" t="s">
        <v>947</v>
      </c>
      <c r="C400" s="439" t="s">
        <v>1079</v>
      </c>
      <c r="D400" s="204" t="s">
        <v>1121</v>
      </c>
      <c r="E400" s="204" t="s">
        <v>1121</v>
      </c>
      <c r="F400" s="289" t="s">
        <v>137</v>
      </c>
      <c r="G400" s="256" t="s">
        <v>1094</v>
      </c>
      <c r="H400" s="437" t="s">
        <v>974</v>
      </c>
      <c r="I400" s="437" t="s">
        <v>974</v>
      </c>
      <c r="J400" s="146" t="s">
        <v>113</v>
      </c>
      <c r="K400" s="61" t="s">
        <v>163</v>
      </c>
      <c r="L400" s="318" t="s">
        <v>143</v>
      </c>
      <c r="M400" s="394">
        <f>IFERROR(VLOOKUP(L400,'[3]Listas Activos'!$B$24:$C$28,2,0),0)</f>
        <v>1</v>
      </c>
      <c r="N400" s="394" t="s">
        <v>96</v>
      </c>
      <c r="O400" s="394">
        <f>IFERROR(VLOOKUP(N400,'[3]Listas Activos'!$B$31:$C$35,2,0),0)</f>
        <v>5</v>
      </c>
      <c r="P400" s="394" t="s">
        <v>96</v>
      </c>
      <c r="Q400" s="394">
        <f>IFERROR(VLOOKUP(P400,'[3]Listas Activos'!$B$38:$C$42,2,0),0)</f>
        <v>5</v>
      </c>
      <c r="R400" s="394">
        <f t="shared" si="28"/>
        <v>5</v>
      </c>
      <c r="S400" s="394" t="str">
        <f>IFERROR(VLOOKUP(R400,'[3]Listas Activos'!$B$4:$C$7,2,0),"-")</f>
        <v>Alto</v>
      </c>
      <c r="T400" s="66"/>
      <c r="U400" s="64" t="s">
        <v>116</v>
      </c>
      <c r="V400" s="137"/>
      <c r="W400" s="137"/>
      <c r="X400" s="137"/>
      <c r="Y400" s="137"/>
      <c r="Z400" s="64"/>
      <c r="AA400" s="137"/>
      <c r="AB400" s="137"/>
      <c r="AC400" s="137"/>
      <c r="AD400" s="138"/>
      <c r="AE400" s="137"/>
      <c r="AF400" s="124"/>
      <c r="AG400" s="137"/>
      <c r="AH400" s="139"/>
      <c r="AI400" s="94"/>
      <c r="AJ400" s="95"/>
      <c r="AK400" s="95"/>
      <c r="AL400" s="96"/>
      <c r="AM400" s="64"/>
      <c r="AN400" s="138"/>
      <c r="AO400" s="137"/>
      <c r="AP400" s="137"/>
      <c r="AQ400" s="139"/>
    </row>
    <row r="401" spans="1:43" ht="40" customHeight="1">
      <c r="A401" s="67">
        <v>394</v>
      </c>
      <c r="B401" s="392" t="s">
        <v>947</v>
      </c>
      <c r="C401" s="439" t="s">
        <v>1079</v>
      </c>
      <c r="D401" s="204" t="s">
        <v>1122</v>
      </c>
      <c r="E401" s="204" t="s">
        <v>1122</v>
      </c>
      <c r="F401" s="289" t="s">
        <v>137</v>
      </c>
      <c r="G401" s="256" t="s">
        <v>1094</v>
      </c>
      <c r="H401" s="437" t="s">
        <v>974</v>
      </c>
      <c r="I401" s="437" t="s">
        <v>974</v>
      </c>
      <c r="J401" s="146" t="s">
        <v>113</v>
      </c>
      <c r="K401" s="61" t="s">
        <v>163</v>
      </c>
      <c r="L401" s="318" t="s">
        <v>143</v>
      </c>
      <c r="M401" s="394">
        <f>IFERROR(VLOOKUP(L401,'[3]Listas Activos'!$B$24:$C$28,2,0),0)</f>
        <v>1</v>
      </c>
      <c r="N401" s="394" t="s">
        <v>96</v>
      </c>
      <c r="O401" s="394">
        <f>IFERROR(VLOOKUP(N401,'[3]Listas Activos'!$B$31:$C$35,2,0),0)</f>
        <v>5</v>
      </c>
      <c r="P401" s="394" t="s">
        <v>96</v>
      </c>
      <c r="Q401" s="394">
        <f>IFERROR(VLOOKUP(P401,'[3]Listas Activos'!$B$38:$C$42,2,0),0)</f>
        <v>5</v>
      </c>
      <c r="R401" s="394">
        <f t="shared" si="28"/>
        <v>5</v>
      </c>
      <c r="S401" s="394" t="str">
        <f>IFERROR(VLOOKUP(R401,'[3]Listas Activos'!$B$4:$C$7,2,0),"-")</f>
        <v>Alto</v>
      </c>
      <c r="T401" s="66"/>
      <c r="U401" s="64" t="s">
        <v>116</v>
      </c>
      <c r="V401" s="137"/>
      <c r="W401" s="137"/>
      <c r="X401" s="137"/>
      <c r="Y401" s="137"/>
      <c r="Z401" s="64"/>
      <c r="AA401" s="137"/>
      <c r="AB401" s="137"/>
      <c r="AC401" s="137"/>
      <c r="AD401" s="138"/>
      <c r="AE401" s="137"/>
      <c r="AF401" s="124"/>
      <c r="AG401" s="137"/>
      <c r="AH401" s="139"/>
      <c r="AI401" s="94"/>
      <c r="AJ401" s="95"/>
      <c r="AK401" s="95"/>
      <c r="AL401" s="96"/>
      <c r="AM401" s="64"/>
      <c r="AN401" s="138"/>
      <c r="AO401" s="137"/>
      <c r="AP401" s="137"/>
      <c r="AQ401" s="139"/>
    </row>
    <row r="402" spans="1:43" ht="40" customHeight="1">
      <c r="A402" s="67">
        <v>395</v>
      </c>
      <c r="B402" s="392" t="s">
        <v>947</v>
      </c>
      <c r="C402" s="439" t="s">
        <v>1079</v>
      </c>
      <c r="D402" s="204" t="s">
        <v>1123</v>
      </c>
      <c r="E402" s="204" t="s">
        <v>1124</v>
      </c>
      <c r="F402" s="289" t="s">
        <v>137</v>
      </c>
      <c r="G402" s="256" t="s">
        <v>1125</v>
      </c>
      <c r="H402" s="437" t="s">
        <v>974</v>
      </c>
      <c r="I402" s="437" t="s">
        <v>974</v>
      </c>
      <c r="J402" s="146" t="s">
        <v>93</v>
      </c>
      <c r="K402" s="61" t="s">
        <v>163</v>
      </c>
      <c r="L402" s="318" t="s">
        <v>143</v>
      </c>
      <c r="M402" s="394">
        <f>IFERROR(VLOOKUP(L402,'[3]Listas Activos'!$B$24:$C$28,2,0),0)</f>
        <v>1</v>
      </c>
      <c r="N402" s="394" t="s">
        <v>96</v>
      </c>
      <c r="O402" s="394">
        <f>IFERROR(VLOOKUP(N402,'[3]Listas Activos'!$B$31:$C$35,2,0),0)</f>
        <v>5</v>
      </c>
      <c r="P402" s="394" t="s">
        <v>96</v>
      </c>
      <c r="Q402" s="394">
        <f>IFERROR(VLOOKUP(P402,'[3]Listas Activos'!$B$38:$C$42,2,0),0)</f>
        <v>5</v>
      </c>
      <c r="R402" s="394">
        <f t="shared" ref="R402" si="29">IF(AND(M402&gt;0,O402&gt;0,Q402&gt;0,U402="Si"),5,IF(OR(M402=0,O402=0,Q402=0),0,IF(AND(M402=1,O402=1,Q402=1),1,(IF(OR(AND(M402=5,O402=5),AND(O402=5,Q402=5),AND(M402=5,Q402=5),AND(M402=5,O402=5,Q402=5)),5,3)))))</f>
        <v>5</v>
      </c>
      <c r="S402" s="394" t="str">
        <f>IFERROR(VLOOKUP(R402,'[3]Listas Activos'!$B$4:$C$7,2,0),"-")</f>
        <v>Alto</v>
      </c>
      <c r="T402" s="66"/>
      <c r="U402" s="64" t="s">
        <v>116</v>
      </c>
      <c r="V402" s="137"/>
      <c r="W402" s="137"/>
      <c r="X402" s="137"/>
      <c r="Y402" s="137"/>
      <c r="Z402" s="64"/>
      <c r="AA402" s="137"/>
      <c r="AB402" s="137"/>
      <c r="AC402" s="137"/>
      <c r="AD402" s="138"/>
      <c r="AE402" s="137"/>
      <c r="AF402" s="124"/>
      <c r="AG402" s="137"/>
      <c r="AH402" s="139"/>
      <c r="AI402" s="94"/>
      <c r="AJ402" s="95"/>
      <c r="AK402" s="95"/>
      <c r="AL402" s="96"/>
      <c r="AM402" s="64"/>
      <c r="AN402" s="138"/>
      <c r="AO402" s="137"/>
      <c r="AP402" s="137"/>
      <c r="AQ402" s="139"/>
    </row>
    <row r="403" spans="1:43" ht="40" customHeight="1">
      <c r="A403" s="67">
        <v>396</v>
      </c>
      <c r="B403" s="392" t="s">
        <v>947</v>
      </c>
      <c r="C403" s="439" t="s">
        <v>1079</v>
      </c>
      <c r="D403" s="204" t="s">
        <v>1126</v>
      </c>
      <c r="E403" s="204" t="s">
        <v>1127</v>
      </c>
      <c r="F403" s="289" t="s">
        <v>137</v>
      </c>
      <c r="G403" s="256" t="s">
        <v>1125</v>
      </c>
      <c r="H403" s="437" t="s">
        <v>974</v>
      </c>
      <c r="I403" s="437" t="s">
        <v>974</v>
      </c>
      <c r="J403" s="146" t="s">
        <v>93</v>
      </c>
      <c r="K403" s="61" t="s">
        <v>163</v>
      </c>
      <c r="L403" s="318" t="s">
        <v>143</v>
      </c>
      <c r="M403" s="394">
        <f>IFERROR(VLOOKUP(L403,'[3]Listas Activos'!$B$24:$C$28,2,0),0)</f>
        <v>1</v>
      </c>
      <c r="N403" s="394" t="s">
        <v>96</v>
      </c>
      <c r="O403" s="394">
        <f>IFERROR(VLOOKUP(N403,'[3]Listas Activos'!$B$31:$C$35,2,0),0)</f>
        <v>5</v>
      </c>
      <c r="P403" s="394" t="s">
        <v>96</v>
      </c>
      <c r="Q403" s="394">
        <f>IFERROR(VLOOKUP(P403,'[3]Listas Activos'!$B$38:$C$42,2,0),0)</f>
        <v>5</v>
      </c>
      <c r="R403" s="394">
        <f t="shared" ref="R403" si="30">IF(AND(M403&gt;0,O403&gt;0,Q403&gt;0,U403="Si"),5,IF(OR(M403=0,O403=0,Q403=0),0,IF(AND(M403=1,O403=1,Q403=1),1,(IF(OR(AND(M403=5,O403=5),AND(O403=5,Q403=5),AND(M403=5,Q403=5),AND(M403=5,O403=5,Q403=5)),5,3)))))</f>
        <v>5</v>
      </c>
      <c r="S403" s="394" t="str">
        <f>IFERROR(VLOOKUP(R403,'[3]Listas Activos'!$B$4:$C$7,2,0),"-")</f>
        <v>Alto</v>
      </c>
      <c r="T403" s="66"/>
      <c r="U403" s="64" t="s">
        <v>116</v>
      </c>
      <c r="V403" s="137"/>
      <c r="W403" s="137"/>
      <c r="X403" s="137"/>
      <c r="Y403" s="137"/>
      <c r="Z403" s="64"/>
      <c r="AA403" s="137"/>
      <c r="AB403" s="137"/>
      <c r="AC403" s="137"/>
      <c r="AD403" s="138"/>
      <c r="AE403" s="137"/>
      <c r="AF403" s="124"/>
      <c r="AG403" s="137"/>
      <c r="AH403" s="139"/>
      <c r="AI403" s="94"/>
      <c r="AJ403" s="95"/>
      <c r="AK403" s="95"/>
      <c r="AL403" s="96"/>
      <c r="AM403" s="64"/>
      <c r="AN403" s="138"/>
      <c r="AO403" s="137"/>
      <c r="AP403" s="137"/>
      <c r="AQ403" s="139"/>
    </row>
    <row r="404" spans="1:43" ht="40" customHeight="1">
      <c r="A404" s="67">
        <v>397</v>
      </c>
      <c r="B404" s="464" t="s">
        <v>947</v>
      </c>
      <c r="C404" s="465" t="s">
        <v>1079</v>
      </c>
      <c r="D404" s="204" t="s">
        <v>1128</v>
      </c>
      <c r="E404" s="204" t="s">
        <v>1128</v>
      </c>
      <c r="F404" s="289" t="s">
        <v>137</v>
      </c>
      <c r="G404" s="256" t="s">
        <v>1129</v>
      </c>
      <c r="H404" s="466" t="s">
        <v>974</v>
      </c>
      <c r="I404" s="466" t="s">
        <v>974</v>
      </c>
      <c r="J404" s="146" t="s">
        <v>93</v>
      </c>
      <c r="K404" s="61" t="s">
        <v>163</v>
      </c>
      <c r="L404" s="318" t="s">
        <v>143</v>
      </c>
      <c r="M404" s="394">
        <f>IFERROR(VLOOKUP(L404,'[3]Listas Activos'!$B$24:$C$28,2,0),0)</f>
        <v>1</v>
      </c>
      <c r="N404" s="394" t="s">
        <v>96</v>
      </c>
      <c r="O404" s="394">
        <f>IFERROR(VLOOKUP(N404,'[3]Listas Activos'!$B$31:$C$35,2,0),0)</f>
        <v>5</v>
      </c>
      <c r="P404" s="394" t="s">
        <v>96</v>
      </c>
      <c r="Q404" s="394">
        <f>IFERROR(VLOOKUP(P404,'[3]Listas Activos'!$B$38:$C$42,2,0),0)</f>
        <v>5</v>
      </c>
      <c r="R404" s="394">
        <f t="shared" ref="R404:R410" si="31">IF(AND(M404&gt;0,O404&gt;0,Q404&gt;0,U404="Si"),5,IF(OR(M404=0,O404=0,Q404=0),0,IF(AND(M404=1,O404=1,Q404=1),1,(IF(OR(AND(M404=5,O404=5),AND(O404=5,Q404=5),AND(M404=5,Q404=5),AND(M404=5,O404=5,Q404=5)),5,3)))))</f>
        <v>5</v>
      </c>
      <c r="S404" s="394" t="str">
        <f>IFERROR(VLOOKUP(R404,'[3]Listas Activos'!$B$4:$C$7,2,0),"-")</f>
        <v>Alto</v>
      </c>
      <c r="T404" s="66"/>
      <c r="U404" s="64" t="s">
        <v>116</v>
      </c>
      <c r="V404" s="137"/>
      <c r="W404" s="137"/>
      <c r="X404" s="137"/>
      <c r="Y404" s="137"/>
      <c r="Z404" s="64"/>
      <c r="AA404" s="137"/>
      <c r="AB404" s="137"/>
      <c r="AC404" s="137"/>
      <c r="AD404" s="138"/>
      <c r="AE404" s="137"/>
      <c r="AF404" s="124"/>
      <c r="AG404" s="137"/>
      <c r="AH404" s="139"/>
      <c r="AI404" s="94"/>
      <c r="AJ404" s="95"/>
      <c r="AK404" s="95"/>
      <c r="AL404" s="96"/>
      <c r="AM404" s="64"/>
      <c r="AN404" s="138"/>
      <c r="AO404" s="137"/>
      <c r="AP404" s="137"/>
      <c r="AQ404" s="139"/>
    </row>
    <row r="405" spans="1:43" ht="40" customHeight="1">
      <c r="A405" s="67">
        <v>398</v>
      </c>
      <c r="B405" s="464" t="s">
        <v>947</v>
      </c>
      <c r="C405" s="465" t="s">
        <v>1079</v>
      </c>
      <c r="D405" s="204" t="s">
        <v>1130</v>
      </c>
      <c r="E405" s="204" t="s">
        <v>1131</v>
      </c>
      <c r="F405" s="289" t="s">
        <v>137</v>
      </c>
      <c r="G405" s="256" t="s">
        <v>1129</v>
      </c>
      <c r="H405" s="466" t="s">
        <v>974</v>
      </c>
      <c r="I405" s="466" t="s">
        <v>974</v>
      </c>
      <c r="J405" s="146" t="s">
        <v>93</v>
      </c>
      <c r="K405" s="61" t="s">
        <v>163</v>
      </c>
      <c r="L405" s="318" t="s">
        <v>143</v>
      </c>
      <c r="M405" s="394">
        <f>IFERROR(VLOOKUP(L405,'[3]Listas Activos'!$B$24:$C$28,2,0),0)</f>
        <v>1</v>
      </c>
      <c r="N405" s="394" t="s">
        <v>96</v>
      </c>
      <c r="O405" s="394">
        <f>IFERROR(VLOOKUP(N405,'[3]Listas Activos'!$B$31:$C$35,2,0),0)</f>
        <v>5</v>
      </c>
      <c r="P405" s="394" t="s">
        <v>96</v>
      </c>
      <c r="Q405" s="394">
        <f>IFERROR(VLOOKUP(P405,'[3]Listas Activos'!$B$38:$C$42,2,0),0)</f>
        <v>5</v>
      </c>
      <c r="R405" s="394">
        <f t="shared" si="31"/>
        <v>5</v>
      </c>
      <c r="S405" s="394" t="str">
        <f>IFERROR(VLOOKUP(R405,'[3]Listas Activos'!$B$4:$C$7,2,0),"-")</f>
        <v>Alto</v>
      </c>
      <c r="T405" s="66"/>
      <c r="U405" s="64" t="s">
        <v>116</v>
      </c>
      <c r="V405" s="137"/>
      <c r="W405" s="137"/>
      <c r="X405" s="137"/>
      <c r="Y405" s="137"/>
      <c r="Z405" s="64"/>
      <c r="AA405" s="137"/>
      <c r="AB405" s="137"/>
      <c r="AC405" s="137"/>
      <c r="AD405" s="138"/>
      <c r="AE405" s="137"/>
      <c r="AF405" s="124"/>
      <c r="AG405" s="137"/>
      <c r="AH405" s="139"/>
      <c r="AI405" s="94"/>
      <c r="AJ405" s="95"/>
      <c r="AK405" s="95"/>
      <c r="AL405" s="96"/>
      <c r="AM405" s="64"/>
      <c r="AN405" s="138"/>
      <c r="AO405" s="137"/>
      <c r="AP405" s="137"/>
      <c r="AQ405" s="139"/>
    </row>
    <row r="406" spans="1:43" ht="40" customHeight="1">
      <c r="A406" s="67">
        <v>399</v>
      </c>
      <c r="B406" s="464" t="s">
        <v>947</v>
      </c>
      <c r="C406" s="465" t="s">
        <v>1079</v>
      </c>
      <c r="D406" s="204" t="s">
        <v>1132</v>
      </c>
      <c r="E406" s="204" t="s">
        <v>1132</v>
      </c>
      <c r="F406" s="289" t="s">
        <v>137</v>
      </c>
      <c r="G406" s="256" t="s">
        <v>1129</v>
      </c>
      <c r="H406" s="466" t="s">
        <v>974</v>
      </c>
      <c r="I406" s="466" t="s">
        <v>974</v>
      </c>
      <c r="J406" s="146" t="s">
        <v>93</v>
      </c>
      <c r="K406" s="61" t="s">
        <v>163</v>
      </c>
      <c r="L406" s="318" t="s">
        <v>143</v>
      </c>
      <c r="M406" s="394">
        <f>IFERROR(VLOOKUP(L406,'[3]Listas Activos'!$B$24:$C$28,2,0),0)</f>
        <v>1</v>
      </c>
      <c r="N406" s="394" t="s">
        <v>96</v>
      </c>
      <c r="O406" s="394">
        <f>IFERROR(VLOOKUP(N406,'[3]Listas Activos'!$B$31:$C$35,2,0),0)</f>
        <v>5</v>
      </c>
      <c r="P406" s="394" t="s">
        <v>96</v>
      </c>
      <c r="Q406" s="394">
        <f>IFERROR(VLOOKUP(P406,'[3]Listas Activos'!$B$38:$C$42,2,0),0)</f>
        <v>5</v>
      </c>
      <c r="R406" s="394">
        <f t="shared" si="31"/>
        <v>5</v>
      </c>
      <c r="S406" s="394" t="str">
        <f>IFERROR(VLOOKUP(R406,'[3]Listas Activos'!$B$4:$C$7,2,0),"-")</f>
        <v>Alto</v>
      </c>
      <c r="T406" s="66"/>
      <c r="U406" s="64" t="s">
        <v>116</v>
      </c>
      <c r="V406" s="137"/>
      <c r="W406" s="137"/>
      <c r="X406" s="137"/>
      <c r="Y406" s="137"/>
      <c r="Z406" s="64"/>
      <c r="AA406" s="137"/>
      <c r="AB406" s="137"/>
      <c r="AC406" s="137"/>
      <c r="AD406" s="138"/>
      <c r="AE406" s="137"/>
      <c r="AF406" s="124"/>
      <c r="AG406" s="137"/>
      <c r="AH406" s="139"/>
      <c r="AI406" s="94"/>
      <c r="AJ406" s="95"/>
      <c r="AK406" s="95"/>
      <c r="AL406" s="96"/>
      <c r="AM406" s="64"/>
      <c r="AN406" s="138"/>
      <c r="AO406" s="137"/>
      <c r="AP406" s="137"/>
      <c r="AQ406" s="139"/>
    </row>
    <row r="407" spans="1:43" ht="40" customHeight="1">
      <c r="A407" s="67">
        <v>400</v>
      </c>
      <c r="B407" s="464" t="s">
        <v>947</v>
      </c>
      <c r="C407" s="465" t="s">
        <v>1079</v>
      </c>
      <c r="D407" s="204" t="s">
        <v>1133</v>
      </c>
      <c r="E407" s="204" t="s">
        <v>1133</v>
      </c>
      <c r="F407" s="289" t="s">
        <v>137</v>
      </c>
      <c r="G407" s="256" t="s">
        <v>1129</v>
      </c>
      <c r="H407" s="466" t="s">
        <v>974</v>
      </c>
      <c r="I407" s="466" t="s">
        <v>974</v>
      </c>
      <c r="J407" s="146" t="s">
        <v>93</v>
      </c>
      <c r="K407" s="61" t="s">
        <v>163</v>
      </c>
      <c r="L407" s="318" t="s">
        <v>143</v>
      </c>
      <c r="M407" s="394">
        <f>IFERROR(VLOOKUP(L407,'[3]Listas Activos'!$B$24:$C$28,2,0),0)</f>
        <v>1</v>
      </c>
      <c r="N407" s="394" t="s">
        <v>96</v>
      </c>
      <c r="O407" s="394">
        <f>IFERROR(VLOOKUP(N407,'[3]Listas Activos'!$B$31:$C$35,2,0),0)</f>
        <v>5</v>
      </c>
      <c r="P407" s="394" t="s">
        <v>96</v>
      </c>
      <c r="Q407" s="394">
        <f>IFERROR(VLOOKUP(P407,'[3]Listas Activos'!$B$38:$C$42,2,0),0)</f>
        <v>5</v>
      </c>
      <c r="R407" s="394">
        <f t="shared" si="31"/>
        <v>5</v>
      </c>
      <c r="S407" s="394" t="str">
        <f>IFERROR(VLOOKUP(R407,'[3]Listas Activos'!$B$4:$C$7,2,0),"-")</f>
        <v>Alto</v>
      </c>
      <c r="T407" s="66"/>
      <c r="U407" s="64" t="s">
        <v>116</v>
      </c>
      <c r="V407" s="137"/>
      <c r="W407" s="137"/>
      <c r="X407" s="137"/>
      <c r="Y407" s="137"/>
      <c r="Z407" s="64"/>
      <c r="AA407" s="137"/>
      <c r="AB407" s="137"/>
      <c r="AC407" s="137"/>
      <c r="AD407" s="138"/>
      <c r="AE407" s="137"/>
      <c r="AF407" s="124"/>
      <c r="AG407" s="137"/>
      <c r="AH407" s="139"/>
      <c r="AI407" s="94"/>
      <c r="AJ407" s="95"/>
      <c r="AK407" s="95"/>
      <c r="AL407" s="96"/>
      <c r="AM407" s="64"/>
      <c r="AN407" s="138"/>
      <c r="AO407" s="137"/>
      <c r="AP407" s="137"/>
      <c r="AQ407" s="139"/>
    </row>
    <row r="408" spans="1:43" ht="40" customHeight="1">
      <c r="A408" s="67">
        <v>401</v>
      </c>
      <c r="B408" s="464" t="s">
        <v>947</v>
      </c>
      <c r="C408" s="465" t="s">
        <v>1079</v>
      </c>
      <c r="D408" s="204" t="s">
        <v>1134</v>
      </c>
      <c r="E408" s="204" t="s">
        <v>1134</v>
      </c>
      <c r="F408" s="289" t="s">
        <v>137</v>
      </c>
      <c r="G408" s="256" t="s">
        <v>1129</v>
      </c>
      <c r="H408" s="466" t="s">
        <v>974</v>
      </c>
      <c r="I408" s="466" t="s">
        <v>974</v>
      </c>
      <c r="J408" s="146" t="s">
        <v>93</v>
      </c>
      <c r="K408" s="61" t="s">
        <v>163</v>
      </c>
      <c r="L408" s="318" t="s">
        <v>143</v>
      </c>
      <c r="M408" s="394">
        <f>IFERROR(VLOOKUP(L408,'[3]Listas Activos'!$B$24:$C$28,2,0),0)</f>
        <v>1</v>
      </c>
      <c r="N408" s="394" t="s">
        <v>96</v>
      </c>
      <c r="O408" s="394">
        <f>IFERROR(VLOOKUP(N408,'[3]Listas Activos'!$B$31:$C$35,2,0),0)</f>
        <v>5</v>
      </c>
      <c r="P408" s="394" t="s">
        <v>96</v>
      </c>
      <c r="Q408" s="394">
        <f>IFERROR(VLOOKUP(P408,'[3]Listas Activos'!$B$38:$C$42,2,0),0)</f>
        <v>5</v>
      </c>
      <c r="R408" s="394">
        <f t="shared" si="31"/>
        <v>5</v>
      </c>
      <c r="S408" s="394" t="str">
        <f>IFERROR(VLOOKUP(R408,'[3]Listas Activos'!$B$4:$C$7,2,0),"-")</f>
        <v>Alto</v>
      </c>
      <c r="T408" s="66"/>
      <c r="U408" s="64" t="s">
        <v>116</v>
      </c>
      <c r="V408" s="137"/>
      <c r="W408" s="137"/>
      <c r="X408" s="137"/>
      <c r="Y408" s="137"/>
      <c r="Z408" s="64"/>
      <c r="AA408" s="137"/>
      <c r="AB408" s="137"/>
      <c r="AC408" s="137"/>
      <c r="AD408" s="138"/>
      <c r="AE408" s="137"/>
      <c r="AF408" s="124"/>
      <c r="AG408" s="137"/>
      <c r="AH408" s="139"/>
      <c r="AI408" s="94"/>
      <c r="AJ408" s="95"/>
      <c r="AK408" s="95"/>
      <c r="AL408" s="96"/>
      <c r="AM408" s="64"/>
      <c r="AN408" s="138"/>
      <c r="AO408" s="137"/>
      <c r="AP408" s="137"/>
      <c r="AQ408" s="139"/>
    </row>
    <row r="409" spans="1:43" ht="40" customHeight="1">
      <c r="A409" s="67">
        <v>402</v>
      </c>
      <c r="B409" s="464" t="s">
        <v>947</v>
      </c>
      <c r="C409" s="465" t="s">
        <v>1079</v>
      </c>
      <c r="D409" s="204" t="s">
        <v>1135</v>
      </c>
      <c r="E409" s="204" t="s">
        <v>1135</v>
      </c>
      <c r="F409" s="289" t="s">
        <v>137</v>
      </c>
      <c r="G409" s="256" t="s">
        <v>1129</v>
      </c>
      <c r="H409" s="466" t="s">
        <v>974</v>
      </c>
      <c r="I409" s="466" t="s">
        <v>974</v>
      </c>
      <c r="J409" s="146" t="s">
        <v>93</v>
      </c>
      <c r="K409" s="61" t="s">
        <v>163</v>
      </c>
      <c r="L409" s="318" t="s">
        <v>143</v>
      </c>
      <c r="M409" s="394">
        <f>IFERROR(VLOOKUP(L409,'[3]Listas Activos'!$B$24:$C$28,2,0),0)</f>
        <v>1</v>
      </c>
      <c r="N409" s="394" t="s">
        <v>96</v>
      </c>
      <c r="O409" s="394">
        <f>IFERROR(VLOOKUP(N409,'[3]Listas Activos'!$B$31:$C$35,2,0),0)</f>
        <v>5</v>
      </c>
      <c r="P409" s="394" t="s">
        <v>96</v>
      </c>
      <c r="Q409" s="394">
        <f>IFERROR(VLOOKUP(P409,'[3]Listas Activos'!$B$38:$C$42,2,0),0)</f>
        <v>5</v>
      </c>
      <c r="R409" s="394">
        <f t="shared" si="31"/>
        <v>5</v>
      </c>
      <c r="S409" s="394" t="str">
        <f>IFERROR(VLOOKUP(R409,'[3]Listas Activos'!$B$4:$C$7,2,0),"-")</f>
        <v>Alto</v>
      </c>
      <c r="T409" s="66"/>
      <c r="U409" s="64" t="s">
        <v>116</v>
      </c>
      <c r="V409" s="137"/>
      <c r="W409" s="137"/>
      <c r="X409" s="137"/>
      <c r="Y409" s="137"/>
      <c r="Z409" s="64"/>
      <c r="AA409" s="137"/>
      <c r="AB409" s="137"/>
      <c r="AC409" s="137"/>
      <c r="AD409" s="138"/>
      <c r="AE409" s="137"/>
      <c r="AF409" s="124"/>
      <c r="AG409" s="137"/>
      <c r="AH409" s="139"/>
      <c r="AI409" s="94"/>
      <c r="AJ409" s="95"/>
      <c r="AK409" s="95"/>
      <c r="AL409" s="96"/>
      <c r="AM409" s="64"/>
      <c r="AN409" s="138"/>
      <c r="AO409" s="137"/>
      <c r="AP409" s="137"/>
      <c r="AQ409" s="139"/>
    </row>
    <row r="410" spans="1:43" ht="40" customHeight="1">
      <c r="A410" s="67">
        <v>403</v>
      </c>
      <c r="B410" s="464" t="s">
        <v>947</v>
      </c>
      <c r="C410" s="465" t="s">
        <v>1079</v>
      </c>
      <c r="D410" s="204" t="s">
        <v>1136</v>
      </c>
      <c r="E410" s="204" t="s">
        <v>1136</v>
      </c>
      <c r="F410" s="289" t="s">
        <v>137</v>
      </c>
      <c r="G410" s="256" t="s">
        <v>1129</v>
      </c>
      <c r="H410" s="466" t="s">
        <v>974</v>
      </c>
      <c r="I410" s="466" t="s">
        <v>974</v>
      </c>
      <c r="J410" s="146" t="s">
        <v>93</v>
      </c>
      <c r="K410" s="61" t="s">
        <v>163</v>
      </c>
      <c r="L410" s="318" t="s">
        <v>143</v>
      </c>
      <c r="M410" s="394">
        <f>IFERROR(VLOOKUP(L410,'[3]Listas Activos'!$B$24:$C$28,2,0),0)</f>
        <v>1</v>
      </c>
      <c r="N410" s="394" t="s">
        <v>96</v>
      </c>
      <c r="O410" s="394">
        <f>IFERROR(VLOOKUP(N410,'[3]Listas Activos'!$B$31:$C$35,2,0),0)</f>
        <v>5</v>
      </c>
      <c r="P410" s="394" t="s">
        <v>96</v>
      </c>
      <c r="Q410" s="394">
        <f>IFERROR(VLOOKUP(P410,'[3]Listas Activos'!$B$38:$C$42,2,0),0)</f>
        <v>5</v>
      </c>
      <c r="R410" s="394">
        <f t="shared" si="31"/>
        <v>5</v>
      </c>
      <c r="S410" s="394" t="str">
        <f>IFERROR(VLOOKUP(R410,'[3]Listas Activos'!$B$4:$C$7,2,0),"-")</f>
        <v>Alto</v>
      </c>
      <c r="T410" s="66"/>
      <c r="U410" s="64" t="s">
        <v>116</v>
      </c>
      <c r="V410" s="137"/>
      <c r="W410" s="137"/>
      <c r="X410" s="137"/>
      <c r="Y410" s="137"/>
      <c r="Z410" s="64"/>
      <c r="AA410" s="137"/>
      <c r="AB410" s="137"/>
      <c r="AC410" s="137"/>
      <c r="AD410" s="138"/>
      <c r="AE410" s="137"/>
      <c r="AF410" s="124"/>
      <c r="AG410" s="137"/>
      <c r="AH410" s="139"/>
      <c r="AI410" s="94"/>
      <c r="AJ410" s="95"/>
      <c r="AK410" s="95"/>
      <c r="AL410" s="96"/>
      <c r="AM410" s="64"/>
      <c r="AN410" s="138"/>
      <c r="AO410" s="137"/>
      <c r="AP410" s="137"/>
      <c r="AQ410" s="139"/>
    </row>
    <row r="411" spans="1:43" ht="40" customHeight="1">
      <c r="A411" s="67">
        <v>404</v>
      </c>
      <c r="B411" s="464" t="s">
        <v>947</v>
      </c>
      <c r="C411" s="465" t="s">
        <v>1079</v>
      </c>
      <c r="D411" s="204" t="s">
        <v>1137</v>
      </c>
      <c r="E411" s="204" t="s">
        <v>1138</v>
      </c>
      <c r="F411" s="289" t="s">
        <v>137</v>
      </c>
      <c r="G411" s="256" t="s">
        <v>1139</v>
      </c>
      <c r="H411" s="466" t="s">
        <v>974</v>
      </c>
      <c r="I411" s="466" t="s">
        <v>974</v>
      </c>
      <c r="J411" s="146" t="s">
        <v>93</v>
      </c>
      <c r="K411" s="61" t="s">
        <v>163</v>
      </c>
      <c r="L411" s="62" t="s">
        <v>143</v>
      </c>
      <c r="M411" s="394">
        <f>IFERROR(VLOOKUP(L411,'[3]Listas Activos'!$B$24:$C$28,2,0),0)</f>
        <v>1</v>
      </c>
      <c r="N411" s="62" t="s">
        <v>96</v>
      </c>
      <c r="O411" s="394">
        <f>IFERROR(VLOOKUP(N411,'[3]Listas Activos'!$B$31:$C$35,2,0),0)</f>
        <v>5</v>
      </c>
      <c r="P411" s="62" t="s">
        <v>96</v>
      </c>
      <c r="Q411" s="394">
        <f>IFERROR(VLOOKUP(P411,'[3]Listas Activos'!$B$38:$C$42,2,0),0)</f>
        <v>5</v>
      </c>
      <c r="R411" s="394">
        <f t="shared" ref="R411:R431" si="32">IF(AND(M411&gt;0,O411&gt;0,Q411&gt;0,U411="Si"),5,IF(OR(M411=0,O411=0,Q411=0),0,IF(AND(M411=1,O411=1,Q411=1),1,(IF(OR(AND(M411=5,O411=5),AND(O411=5,Q411=5),AND(M411=5,Q411=5),AND(M411=5,O411=5,Q411=5)),5,3)))))</f>
        <v>5</v>
      </c>
      <c r="S411" s="394" t="str">
        <f>IFERROR(VLOOKUP(R411,'[3]Listas Activos'!$B$4:$C$7,2,0),"-")</f>
        <v>Alto</v>
      </c>
      <c r="T411" s="66"/>
      <c r="U411" s="64" t="s">
        <v>116</v>
      </c>
      <c r="V411" s="137"/>
      <c r="W411" s="137"/>
      <c r="X411" s="137"/>
      <c r="Y411" s="137"/>
      <c r="Z411" s="64"/>
      <c r="AA411" s="137"/>
      <c r="AB411" s="137"/>
      <c r="AC411" s="137"/>
      <c r="AD411" s="138"/>
      <c r="AE411" s="137"/>
      <c r="AF411" s="124"/>
      <c r="AG411" s="137"/>
      <c r="AH411" s="139"/>
      <c r="AI411" s="94"/>
      <c r="AJ411" s="95"/>
      <c r="AK411" s="95"/>
      <c r="AL411" s="96"/>
      <c r="AM411" s="64"/>
      <c r="AN411" s="138"/>
      <c r="AO411" s="137"/>
      <c r="AP411" s="137"/>
      <c r="AQ411" s="139"/>
    </row>
    <row r="412" spans="1:43" ht="40" customHeight="1">
      <c r="A412" s="67">
        <v>405</v>
      </c>
      <c r="B412" s="464" t="s">
        <v>947</v>
      </c>
      <c r="C412" s="465" t="s">
        <v>1079</v>
      </c>
      <c r="D412" s="204" t="s">
        <v>1140</v>
      </c>
      <c r="E412" s="204" t="s">
        <v>1141</v>
      </c>
      <c r="F412" s="289" t="s">
        <v>137</v>
      </c>
      <c r="G412" s="256" t="s">
        <v>1139</v>
      </c>
      <c r="H412" s="466" t="s">
        <v>974</v>
      </c>
      <c r="I412" s="466" t="s">
        <v>974</v>
      </c>
      <c r="J412" s="146" t="s">
        <v>93</v>
      </c>
      <c r="K412" s="61" t="s">
        <v>163</v>
      </c>
      <c r="L412" s="62" t="s">
        <v>143</v>
      </c>
      <c r="M412" s="394">
        <f>IFERROR(VLOOKUP(L412,'[3]Listas Activos'!$B$24:$C$28,2,0),0)</f>
        <v>1</v>
      </c>
      <c r="N412" s="62" t="s">
        <v>96</v>
      </c>
      <c r="O412" s="394">
        <f>IFERROR(VLOOKUP(N412,'[3]Listas Activos'!$B$31:$C$35,2,0),0)</f>
        <v>5</v>
      </c>
      <c r="P412" s="62" t="s">
        <v>96</v>
      </c>
      <c r="Q412" s="394">
        <f>IFERROR(VLOOKUP(P412,'[3]Listas Activos'!$B$38:$C$42,2,0),0)</f>
        <v>5</v>
      </c>
      <c r="R412" s="394">
        <f t="shared" si="32"/>
        <v>5</v>
      </c>
      <c r="S412" s="394" t="str">
        <f>IFERROR(VLOOKUP(R412,'[3]Listas Activos'!$B$4:$C$7,2,0),"-")</f>
        <v>Alto</v>
      </c>
      <c r="T412" s="66"/>
      <c r="U412" s="64" t="s">
        <v>116</v>
      </c>
      <c r="V412" s="137"/>
      <c r="W412" s="137"/>
      <c r="X412" s="137"/>
      <c r="Y412" s="137"/>
      <c r="Z412" s="64"/>
      <c r="AA412" s="137"/>
      <c r="AB412" s="137"/>
      <c r="AC412" s="137"/>
      <c r="AD412" s="138"/>
      <c r="AE412" s="137"/>
      <c r="AF412" s="124"/>
      <c r="AG412" s="137"/>
      <c r="AH412" s="139"/>
      <c r="AI412" s="94"/>
      <c r="AJ412" s="95"/>
      <c r="AK412" s="95"/>
      <c r="AL412" s="96"/>
      <c r="AM412" s="64"/>
      <c r="AN412" s="138"/>
      <c r="AO412" s="137"/>
      <c r="AP412" s="137"/>
      <c r="AQ412" s="139"/>
    </row>
    <row r="413" spans="1:43" ht="40" customHeight="1">
      <c r="A413" s="67">
        <v>406</v>
      </c>
      <c r="B413" s="464" t="s">
        <v>947</v>
      </c>
      <c r="C413" s="465" t="s">
        <v>1079</v>
      </c>
      <c r="D413" s="204" t="s">
        <v>1142</v>
      </c>
      <c r="E413" s="204" t="s">
        <v>1143</v>
      </c>
      <c r="F413" s="289" t="s">
        <v>137</v>
      </c>
      <c r="G413" s="256" t="s">
        <v>1139</v>
      </c>
      <c r="H413" s="466" t="s">
        <v>974</v>
      </c>
      <c r="I413" s="466" t="s">
        <v>974</v>
      </c>
      <c r="J413" s="146" t="s">
        <v>93</v>
      </c>
      <c r="K413" s="61" t="s">
        <v>163</v>
      </c>
      <c r="L413" s="62" t="s">
        <v>143</v>
      </c>
      <c r="M413" s="394">
        <f>IFERROR(VLOOKUP(L413,'[3]Listas Activos'!$B$24:$C$28,2,0),0)</f>
        <v>1</v>
      </c>
      <c r="N413" s="62" t="s">
        <v>96</v>
      </c>
      <c r="O413" s="394">
        <f>IFERROR(VLOOKUP(N413,'[3]Listas Activos'!$B$31:$C$35,2,0),0)</f>
        <v>5</v>
      </c>
      <c r="P413" s="62" t="s">
        <v>96</v>
      </c>
      <c r="Q413" s="394">
        <f>IFERROR(VLOOKUP(P413,'[3]Listas Activos'!$B$38:$C$42,2,0),0)</f>
        <v>5</v>
      </c>
      <c r="R413" s="394">
        <f t="shared" si="32"/>
        <v>5</v>
      </c>
      <c r="S413" s="394" t="str">
        <f>IFERROR(VLOOKUP(R413,'[3]Listas Activos'!$B$4:$C$7,2,0),"-")</f>
        <v>Alto</v>
      </c>
      <c r="T413" s="66"/>
      <c r="U413" s="64" t="s">
        <v>116</v>
      </c>
      <c r="V413" s="137"/>
      <c r="W413" s="137"/>
      <c r="X413" s="137"/>
      <c r="Y413" s="137"/>
      <c r="Z413" s="64"/>
      <c r="AA413" s="137"/>
      <c r="AB413" s="137"/>
      <c r="AC413" s="137"/>
      <c r="AD413" s="138"/>
      <c r="AE413" s="137"/>
      <c r="AF413" s="124"/>
      <c r="AG413" s="137"/>
      <c r="AH413" s="139"/>
      <c r="AI413" s="94"/>
      <c r="AJ413" s="95"/>
      <c r="AK413" s="95"/>
      <c r="AL413" s="96"/>
      <c r="AM413" s="64"/>
      <c r="AN413" s="138"/>
      <c r="AO413" s="137"/>
      <c r="AP413" s="137"/>
      <c r="AQ413" s="139"/>
    </row>
    <row r="414" spans="1:43" ht="40" customHeight="1">
      <c r="A414" s="67">
        <v>407</v>
      </c>
      <c r="B414" s="464" t="s">
        <v>947</v>
      </c>
      <c r="C414" s="465" t="s">
        <v>1079</v>
      </c>
      <c r="D414" s="204" t="s">
        <v>1144</v>
      </c>
      <c r="E414" s="204" t="s">
        <v>1144</v>
      </c>
      <c r="F414" s="289" t="s">
        <v>137</v>
      </c>
      <c r="G414" s="256" t="s">
        <v>1139</v>
      </c>
      <c r="H414" s="466" t="s">
        <v>974</v>
      </c>
      <c r="I414" s="466" t="s">
        <v>974</v>
      </c>
      <c r="J414" s="146" t="s">
        <v>113</v>
      </c>
      <c r="K414" s="61" t="s">
        <v>163</v>
      </c>
      <c r="L414" s="62" t="s">
        <v>143</v>
      </c>
      <c r="M414" s="394">
        <f>IFERROR(VLOOKUP(L414,'[3]Listas Activos'!$B$24:$C$28,2,0),0)</f>
        <v>1</v>
      </c>
      <c r="N414" s="62" t="s">
        <v>96</v>
      </c>
      <c r="O414" s="394">
        <f>IFERROR(VLOOKUP(N414,'[3]Listas Activos'!$B$31:$C$35,2,0),0)</f>
        <v>5</v>
      </c>
      <c r="P414" s="62" t="s">
        <v>96</v>
      </c>
      <c r="Q414" s="394">
        <f>IFERROR(VLOOKUP(P414,'[3]Listas Activos'!$B$38:$C$42,2,0),0)</f>
        <v>5</v>
      </c>
      <c r="R414" s="394">
        <f t="shared" si="32"/>
        <v>5</v>
      </c>
      <c r="S414" s="394" t="str">
        <f>IFERROR(VLOOKUP(R414,'[3]Listas Activos'!$B$4:$C$7,2,0),"-")</f>
        <v>Alto</v>
      </c>
      <c r="T414" s="66"/>
      <c r="U414" s="64" t="s">
        <v>116</v>
      </c>
      <c r="V414" s="137"/>
      <c r="W414" s="137"/>
      <c r="X414" s="137"/>
      <c r="Y414" s="137"/>
      <c r="Z414" s="64"/>
      <c r="AA414" s="137"/>
      <c r="AB414" s="137"/>
      <c r="AC414" s="137"/>
      <c r="AD414" s="138"/>
      <c r="AE414" s="137"/>
      <c r="AF414" s="124"/>
      <c r="AG414" s="137"/>
      <c r="AH414" s="139"/>
      <c r="AI414" s="94"/>
      <c r="AJ414" s="95"/>
      <c r="AK414" s="95"/>
      <c r="AL414" s="96"/>
      <c r="AM414" s="64"/>
      <c r="AN414" s="138"/>
      <c r="AO414" s="137"/>
      <c r="AP414" s="137"/>
      <c r="AQ414" s="139"/>
    </row>
    <row r="415" spans="1:43" ht="40" customHeight="1">
      <c r="A415" s="67">
        <v>408</v>
      </c>
      <c r="B415" s="464" t="s">
        <v>947</v>
      </c>
      <c r="C415" s="465" t="s">
        <v>1079</v>
      </c>
      <c r="D415" s="204" t="s">
        <v>1145</v>
      </c>
      <c r="E415" s="204" t="s">
        <v>1146</v>
      </c>
      <c r="F415" s="289" t="s">
        <v>137</v>
      </c>
      <c r="G415" s="256" t="s">
        <v>1139</v>
      </c>
      <c r="H415" s="466" t="s">
        <v>974</v>
      </c>
      <c r="I415" s="466" t="s">
        <v>974</v>
      </c>
      <c r="J415" s="146" t="s">
        <v>93</v>
      </c>
      <c r="K415" s="61" t="s">
        <v>163</v>
      </c>
      <c r="L415" s="62" t="s">
        <v>143</v>
      </c>
      <c r="M415" s="394">
        <f>IFERROR(VLOOKUP(L415,'[3]Listas Activos'!$B$24:$C$28,2,0),0)</f>
        <v>1</v>
      </c>
      <c r="N415" s="62" t="s">
        <v>96</v>
      </c>
      <c r="O415" s="394">
        <f>IFERROR(VLOOKUP(N415,'[3]Listas Activos'!$B$31:$C$35,2,0),0)</f>
        <v>5</v>
      </c>
      <c r="P415" s="62" t="s">
        <v>96</v>
      </c>
      <c r="Q415" s="394">
        <f>IFERROR(VLOOKUP(P415,'[3]Listas Activos'!$B$38:$C$42,2,0),0)</f>
        <v>5</v>
      </c>
      <c r="R415" s="394">
        <f t="shared" si="32"/>
        <v>5</v>
      </c>
      <c r="S415" s="394" t="str">
        <f>IFERROR(VLOOKUP(R415,'[3]Listas Activos'!$B$4:$C$7,2,0),"-")</f>
        <v>Alto</v>
      </c>
      <c r="T415" s="66"/>
      <c r="U415" s="64" t="s">
        <v>116</v>
      </c>
      <c r="V415" s="137"/>
      <c r="W415" s="137"/>
      <c r="X415" s="137"/>
      <c r="Y415" s="137"/>
      <c r="Z415" s="64"/>
      <c r="AA415" s="137"/>
      <c r="AB415" s="137"/>
      <c r="AC415" s="137"/>
      <c r="AD415" s="138"/>
      <c r="AE415" s="137"/>
      <c r="AF415" s="124"/>
      <c r="AG415" s="137"/>
      <c r="AH415" s="139"/>
      <c r="AI415" s="94"/>
      <c r="AJ415" s="95"/>
      <c r="AK415" s="95"/>
      <c r="AL415" s="96"/>
      <c r="AM415" s="64"/>
      <c r="AN415" s="138"/>
      <c r="AO415" s="137"/>
      <c r="AP415" s="137"/>
      <c r="AQ415" s="139"/>
    </row>
    <row r="416" spans="1:43" ht="40" customHeight="1">
      <c r="A416" s="67">
        <v>409</v>
      </c>
      <c r="B416" s="464" t="s">
        <v>947</v>
      </c>
      <c r="C416" s="465" t="s">
        <v>1079</v>
      </c>
      <c r="D416" s="204" t="s">
        <v>1147</v>
      </c>
      <c r="E416" s="204" t="s">
        <v>1147</v>
      </c>
      <c r="F416" s="289" t="s">
        <v>137</v>
      </c>
      <c r="G416" s="256" t="s">
        <v>1139</v>
      </c>
      <c r="H416" s="466" t="s">
        <v>974</v>
      </c>
      <c r="I416" s="466" t="s">
        <v>974</v>
      </c>
      <c r="J416" s="146" t="s">
        <v>113</v>
      </c>
      <c r="K416" s="61" t="s">
        <v>154</v>
      </c>
      <c r="L416" s="62" t="s">
        <v>125</v>
      </c>
      <c r="M416" s="394">
        <f>IFERROR(VLOOKUP(L416,'[3]Listas Activos'!$B$24:$C$28,2,0),0)</f>
        <v>3</v>
      </c>
      <c r="N416" s="62" t="s">
        <v>96</v>
      </c>
      <c r="O416" s="394">
        <f>IFERROR(VLOOKUP(N416,'[3]Listas Activos'!$B$31:$C$35,2,0),0)</f>
        <v>5</v>
      </c>
      <c r="P416" s="62" t="s">
        <v>96</v>
      </c>
      <c r="Q416" s="394">
        <f>IFERROR(VLOOKUP(P416,'[3]Listas Activos'!$B$38:$C$42,2,0),0)</f>
        <v>5</v>
      </c>
      <c r="R416" s="394">
        <f t="shared" si="32"/>
        <v>5</v>
      </c>
      <c r="S416" s="394" t="str">
        <f>IFERROR(VLOOKUP(R416,'[3]Listas Activos'!$B$4:$C$7,2,0),"-")</f>
        <v>Alto</v>
      </c>
      <c r="T416" s="66"/>
      <c r="U416" s="64" t="s">
        <v>116</v>
      </c>
      <c r="V416" s="137"/>
      <c r="W416" s="137"/>
      <c r="X416" s="137"/>
      <c r="Y416" s="137"/>
      <c r="Z416" s="64"/>
      <c r="AA416" s="137"/>
      <c r="AB416" s="137"/>
      <c r="AC416" s="137"/>
      <c r="AD416" s="138"/>
      <c r="AE416" s="137"/>
      <c r="AF416" s="124"/>
      <c r="AG416" s="137"/>
      <c r="AH416" s="139"/>
      <c r="AI416" s="94"/>
      <c r="AJ416" s="95"/>
      <c r="AK416" s="95"/>
      <c r="AL416" s="96"/>
      <c r="AM416" s="64"/>
      <c r="AN416" s="138"/>
      <c r="AO416" s="137"/>
      <c r="AP416" s="137"/>
      <c r="AQ416" s="139"/>
    </row>
    <row r="417" spans="1:43" ht="40" customHeight="1">
      <c r="A417" s="67">
        <v>410</v>
      </c>
      <c r="B417" s="464" t="s">
        <v>947</v>
      </c>
      <c r="C417" s="465" t="s">
        <v>1079</v>
      </c>
      <c r="D417" s="204" t="s">
        <v>1148</v>
      </c>
      <c r="E417" s="204" t="s">
        <v>1148</v>
      </c>
      <c r="F417" s="289" t="s">
        <v>137</v>
      </c>
      <c r="G417" s="256" t="s">
        <v>1139</v>
      </c>
      <c r="H417" s="466" t="s">
        <v>974</v>
      </c>
      <c r="I417" s="466" t="s">
        <v>974</v>
      </c>
      <c r="J417" s="146" t="s">
        <v>113</v>
      </c>
      <c r="K417" s="61" t="s">
        <v>154</v>
      </c>
      <c r="L417" s="62" t="s">
        <v>125</v>
      </c>
      <c r="M417" s="394">
        <f>IFERROR(VLOOKUP(L417,'[3]Listas Activos'!$B$24:$C$28,2,0),0)</f>
        <v>3</v>
      </c>
      <c r="N417" s="62" t="s">
        <v>96</v>
      </c>
      <c r="O417" s="394">
        <f>IFERROR(VLOOKUP(N417,'[3]Listas Activos'!$B$31:$C$35,2,0),0)</f>
        <v>5</v>
      </c>
      <c r="P417" s="62" t="s">
        <v>96</v>
      </c>
      <c r="Q417" s="394">
        <f>IFERROR(VLOOKUP(P417,'[3]Listas Activos'!$B$38:$C$42,2,0),0)</f>
        <v>5</v>
      </c>
      <c r="R417" s="394">
        <f t="shared" si="32"/>
        <v>5</v>
      </c>
      <c r="S417" s="394" t="str">
        <f>IFERROR(VLOOKUP(R417,'[3]Listas Activos'!$B$4:$C$7,2,0),"-")</f>
        <v>Alto</v>
      </c>
      <c r="T417" s="66"/>
      <c r="U417" s="64" t="s">
        <v>116</v>
      </c>
      <c r="V417" s="137"/>
      <c r="W417" s="137"/>
      <c r="X417" s="137"/>
      <c r="Y417" s="137"/>
      <c r="Z417" s="64"/>
      <c r="AA417" s="137"/>
      <c r="AB417" s="137"/>
      <c r="AC417" s="137"/>
      <c r="AD417" s="138"/>
      <c r="AE417" s="137"/>
      <c r="AF417" s="124"/>
      <c r="AG417" s="137"/>
      <c r="AH417" s="139"/>
      <c r="AI417" s="94"/>
      <c r="AJ417" s="95"/>
      <c r="AK417" s="95"/>
      <c r="AL417" s="96"/>
      <c r="AM417" s="64"/>
      <c r="AN417" s="138"/>
      <c r="AO417" s="137"/>
      <c r="AP417" s="137"/>
      <c r="AQ417" s="139"/>
    </row>
    <row r="418" spans="1:43" ht="40" customHeight="1">
      <c r="A418" s="67">
        <v>411</v>
      </c>
      <c r="B418" s="464" t="s">
        <v>947</v>
      </c>
      <c r="C418" s="465" t="s">
        <v>1079</v>
      </c>
      <c r="D418" s="204" t="s">
        <v>1149</v>
      </c>
      <c r="E418" s="204" t="s">
        <v>1149</v>
      </c>
      <c r="F418" s="289" t="s">
        <v>137</v>
      </c>
      <c r="G418" s="256" t="s">
        <v>1139</v>
      </c>
      <c r="H418" s="466" t="s">
        <v>974</v>
      </c>
      <c r="I418" s="466" t="s">
        <v>974</v>
      </c>
      <c r="J418" s="146" t="s">
        <v>113</v>
      </c>
      <c r="K418" s="61" t="s">
        <v>154</v>
      </c>
      <c r="L418" s="62" t="s">
        <v>125</v>
      </c>
      <c r="M418" s="394">
        <f>IFERROR(VLOOKUP(L418,'[3]Listas Activos'!$B$24:$C$28,2,0),0)</f>
        <v>3</v>
      </c>
      <c r="N418" s="62" t="s">
        <v>96</v>
      </c>
      <c r="O418" s="394">
        <f>IFERROR(VLOOKUP(N418,'[3]Listas Activos'!$B$31:$C$35,2,0),0)</f>
        <v>5</v>
      </c>
      <c r="P418" s="62" t="s">
        <v>96</v>
      </c>
      <c r="Q418" s="394">
        <f>IFERROR(VLOOKUP(P418,'[3]Listas Activos'!$B$38:$C$42,2,0),0)</f>
        <v>5</v>
      </c>
      <c r="R418" s="394">
        <f t="shared" si="32"/>
        <v>5</v>
      </c>
      <c r="S418" s="394" t="str">
        <f>IFERROR(VLOOKUP(R418,'[3]Listas Activos'!$B$4:$C$7,2,0),"-")</f>
        <v>Alto</v>
      </c>
      <c r="T418" s="66"/>
      <c r="U418" s="64" t="s">
        <v>116</v>
      </c>
      <c r="V418" s="137"/>
      <c r="W418" s="137"/>
      <c r="X418" s="137"/>
      <c r="Y418" s="137"/>
      <c r="Z418" s="64"/>
      <c r="AA418" s="137"/>
      <c r="AB418" s="137"/>
      <c r="AC418" s="137"/>
      <c r="AD418" s="138"/>
      <c r="AE418" s="137"/>
      <c r="AF418" s="124"/>
      <c r="AG418" s="137"/>
      <c r="AH418" s="139"/>
      <c r="AI418" s="94"/>
      <c r="AJ418" s="95"/>
      <c r="AK418" s="95"/>
      <c r="AL418" s="96"/>
      <c r="AM418" s="64"/>
      <c r="AN418" s="138"/>
      <c r="AO418" s="137"/>
      <c r="AP418" s="137"/>
      <c r="AQ418" s="139"/>
    </row>
    <row r="419" spans="1:43" ht="40" customHeight="1">
      <c r="A419" s="67">
        <v>412</v>
      </c>
      <c r="B419" s="464" t="s">
        <v>947</v>
      </c>
      <c r="C419" s="465" t="s">
        <v>1079</v>
      </c>
      <c r="D419" s="204" t="s">
        <v>1150</v>
      </c>
      <c r="E419" s="204" t="s">
        <v>1150</v>
      </c>
      <c r="F419" s="289" t="s">
        <v>137</v>
      </c>
      <c r="G419" s="256" t="s">
        <v>1049</v>
      </c>
      <c r="H419" s="466" t="s">
        <v>974</v>
      </c>
      <c r="I419" s="466" t="s">
        <v>974</v>
      </c>
      <c r="J419" s="146" t="s">
        <v>113</v>
      </c>
      <c r="K419" s="61" t="s">
        <v>163</v>
      </c>
      <c r="L419" s="62" t="s">
        <v>143</v>
      </c>
      <c r="M419" s="394">
        <f>IFERROR(VLOOKUP(L419,'[3]Listas Activos'!$B$24:$C$28,2,0),0)</f>
        <v>1</v>
      </c>
      <c r="N419" s="62" t="s">
        <v>96</v>
      </c>
      <c r="O419" s="394">
        <f>IFERROR(VLOOKUP(N419,'[3]Listas Activos'!$B$31:$C$35,2,0),0)</f>
        <v>5</v>
      </c>
      <c r="P419" s="62" t="s">
        <v>96</v>
      </c>
      <c r="Q419" s="394">
        <f>IFERROR(VLOOKUP(P419,'[3]Listas Activos'!$B$38:$C$42,2,0),0)</f>
        <v>5</v>
      </c>
      <c r="R419" s="394">
        <f t="shared" si="32"/>
        <v>5</v>
      </c>
      <c r="S419" s="394" t="str">
        <f>IFERROR(VLOOKUP(R419,'[3]Listas Activos'!$B$4:$C$7,2,0),"-")</f>
        <v>Alto</v>
      </c>
      <c r="T419" s="66"/>
      <c r="U419" s="64" t="s">
        <v>116</v>
      </c>
      <c r="V419" s="137"/>
      <c r="W419" s="137"/>
      <c r="X419" s="137"/>
      <c r="Y419" s="137"/>
      <c r="Z419" s="64"/>
      <c r="AA419" s="137"/>
      <c r="AB419" s="137"/>
      <c r="AC419" s="137"/>
      <c r="AD419" s="138"/>
      <c r="AE419" s="137"/>
      <c r="AF419" s="124"/>
      <c r="AG419" s="137"/>
      <c r="AH419" s="139"/>
      <c r="AI419" s="94"/>
      <c r="AJ419" s="95"/>
      <c r="AK419" s="95"/>
      <c r="AL419" s="96"/>
      <c r="AM419" s="64"/>
      <c r="AN419" s="138"/>
      <c r="AO419" s="137"/>
      <c r="AP419" s="137"/>
      <c r="AQ419" s="139"/>
    </row>
    <row r="420" spans="1:43" ht="40" customHeight="1">
      <c r="A420" s="67">
        <v>413</v>
      </c>
      <c r="B420" s="464" t="s">
        <v>947</v>
      </c>
      <c r="C420" s="465" t="s">
        <v>1079</v>
      </c>
      <c r="D420" s="204" t="s">
        <v>1151</v>
      </c>
      <c r="E420" s="204" t="s">
        <v>1151</v>
      </c>
      <c r="F420" s="289" t="s">
        <v>137</v>
      </c>
      <c r="G420" s="256" t="s">
        <v>1049</v>
      </c>
      <c r="H420" s="466" t="s">
        <v>974</v>
      </c>
      <c r="I420" s="466" t="s">
        <v>974</v>
      </c>
      <c r="J420" s="146" t="s">
        <v>113</v>
      </c>
      <c r="K420" s="61" t="s">
        <v>154</v>
      </c>
      <c r="L420" s="62" t="s">
        <v>143</v>
      </c>
      <c r="M420" s="394">
        <f>IFERROR(VLOOKUP(L420,'[3]Listas Activos'!$B$24:$C$28,2,0),0)</f>
        <v>1</v>
      </c>
      <c r="N420" s="62" t="s">
        <v>96</v>
      </c>
      <c r="O420" s="394">
        <f>IFERROR(VLOOKUP(N420,'[3]Listas Activos'!$B$31:$C$35,2,0),0)</f>
        <v>5</v>
      </c>
      <c r="P420" s="62" t="s">
        <v>96</v>
      </c>
      <c r="Q420" s="394">
        <f>IFERROR(VLOOKUP(P420,'[3]Listas Activos'!$B$38:$C$42,2,0),0)</f>
        <v>5</v>
      </c>
      <c r="R420" s="394">
        <f t="shared" si="32"/>
        <v>5</v>
      </c>
      <c r="S420" s="394" t="str">
        <f>IFERROR(VLOOKUP(R420,'[3]Listas Activos'!$B$4:$C$7,2,0),"-")</f>
        <v>Alto</v>
      </c>
      <c r="T420" s="66"/>
      <c r="U420" s="64" t="s">
        <v>116</v>
      </c>
      <c r="V420" s="137"/>
      <c r="W420" s="137"/>
      <c r="X420" s="137"/>
      <c r="Y420" s="137"/>
      <c r="Z420" s="64"/>
      <c r="AA420" s="137"/>
      <c r="AB420" s="137"/>
      <c r="AC420" s="137"/>
      <c r="AD420" s="138"/>
      <c r="AE420" s="137"/>
      <c r="AF420" s="124"/>
      <c r="AG420" s="137"/>
      <c r="AH420" s="139"/>
      <c r="AI420" s="94"/>
      <c r="AJ420" s="95"/>
      <c r="AK420" s="95"/>
      <c r="AL420" s="96"/>
      <c r="AM420" s="64"/>
      <c r="AN420" s="138"/>
      <c r="AO420" s="137"/>
      <c r="AP420" s="137"/>
      <c r="AQ420" s="139"/>
    </row>
    <row r="421" spans="1:43" ht="40" customHeight="1">
      <c r="A421" s="67">
        <v>414</v>
      </c>
      <c r="B421" s="464" t="s">
        <v>947</v>
      </c>
      <c r="C421" s="465" t="s">
        <v>1079</v>
      </c>
      <c r="D421" s="204" t="s">
        <v>1152</v>
      </c>
      <c r="E421" s="204" t="s">
        <v>1152</v>
      </c>
      <c r="F421" s="289" t="s">
        <v>137</v>
      </c>
      <c r="G421" s="256" t="s">
        <v>1049</v>
      </c>
      <c r="H421" s="466" t="s">
        <v>974</v>
      </c>
      <c r="I421" s="466" t="s">
        <v>974</v>
      </c>
      <c r="J421" s="146" t="s">
        <v>113</v>
      </c>
      <c r="K421" s="61" t="s">
        <v>163</v>
      </c>
      <c r="L421" s="62" t="s">
        <v>143</v>
      </c>
      <c r="M421" s="394">
        <f>IFERROR(VLOOKUP(L421,'[3]Listas Activos'!$B$24:$C$28,2,0),0)</f>
        <v>1</v>
      </c>
      <c r="N421" s="62" t="s">
        <v>96</v>
      </c>
      <c r="O421" s="394">
        <f>IFERROR(VLOOKUP(N421,'[3]Listas Activos'!$B$31:$C$35,2,0),0)</f>
        <v>5</v>
      </c>
      <c r="P421" s="62" t="s">
        <v>96</v>
      </c>
      <c r="Q421" s="394">
        <f>IFERROR(VLOOKUP(P421,'[3]Listas Activos'!$B$38:$C$42,2,0),0)</f>
        <v>5</v>
      </c>
      <c r="R421" s="394">
        <f t="shared" si="32"/>
        <v>5</v>
      </c>
      <c r="S421" s="394" t="str">
        <f>IFERROR(VLOOKUP(R421,'[3]Listas Activos'!$B$4:$C$7,2,0),"-")</f>
        <v>Alto</v>
      </c>
      <c r="T421" s="66"/>
      <c r="U421" s="64" t="s">
        <v>116</v>
      </c>
      <c r="V421" s="137"/>
      <c r="W421" s="137"/>
      <c r="X421" s="137"/>
      <c r="Y421" s="137"/>
      <c r="Z421" s="64"/>
      <c r="AA421" s="137"/>
      <c r="AB421" s="137"/>
      <c r="AC421" s="137"/>
      <c r="AD421" s="138"/>
      <c r="AE421" s="137"/>
      <c r="AF421" s="124"/>
      <c r="AG421" s="137"/>
      <c r="AH421" s="139"/>
      <c r="AI421" s="94"/>
      <c r="AJ421" s="95"/>
      <c r="AK421" s="95"/>
      <c r="AL421" s="96"/>
      <c r="AM421" s="64"/>
      <c r="AN421" s="138"/>
      <c r="AO421" s="137"/>
      <c r="AP421" s="137"/>
      <c r="AQ421" s="139"/>
    </row>
    <row r="422" spans="1:43" ht="40" customHeight="1">
      <c r="A422" s="67">
        <v>415</v>
      </c>
      <c r="B422" s="464" t="s">
        <v>947</v>
      </c>
      <c r="C422" s="465" t="s">
        <v>1079</v>
      </c>
      <c r="D422" s="204" t="s">
        <v>1153</v>
      </c>
      <c r="E422" s="204" t="s">
        <v>1153</v>
      </c>
      <c r="F422" s="289" t="s">
        <v>137</v>
      </c>
      <c r="G422" s="256" t="s">
        <v>1049</v>
      </c>
      <c r="H422" s="466" t="s">
        <v>974</v>
      </c>
      <c r="I422" s="466" t="s">
        <v>974</v>
      </c>
      <c r="J422" s="146" t="s">
        <v>113</v>
      </c>
      <c r="K422" s="61" t="s">
        <v>154</v>
      </c>
      <c r="L422" s="62" t="s">
        <v>143</v>
      </c>
      <c r="M422" s="394">
        <f>IFERROR(VLOOKUP(L422,'[3]Listas Activos'!$B$24:$C$28,2,0),0)</f>
        <v>1</v>
      </c>
      <c r="N422" s="62" t="s">
        <v>96</v>
      </c>
      <c r="O422" s="394">
        <f>IFERROR(VLOOKUP(N422,'[3]Listas Activos'!$B$31:$C$35,2,0),0)</f>
        <v>5</v>
      </c>
      <c r="P422" s="62" t="s">
        <v>96</v>
      </c>
      <c r="Q422" s="394">
        <f>IFERROR(VLOOKUP(P422,'[3]Listas Activos'!$B$38:$C$42,2,0),0)</f>
        <v>5</v>
      </c>
      <c r="R422" s="394">
        <f t="shared" si="32"/>
        <v>5</v>
      </c>
      <c r="S422" s="394" t="str">
        <f>IFERROR(VLOOKUP(R422,'[3]Listas Activos'!$B$4:$C$7,2,0),"-")</f>
        <v>Alto</v>
      </c>
      <c r="T422" s="66"/>
      <c r="U422" s="64" t="s">
        <v>116</v>
      </c>
      <c r="V422" s="137"/>
      <c r="W422" s="137"/>
      <c r="X422" s="137"/>
      <c r="Y422" s="137"/>
      <c r="Z422" s="64"/>
      <c r="AA422" s="137"/>
      <c r="AB422" s="137"/>
      <c r="AC422" s="137"/>
      <c r="AD422" s="138"/>
      <c r="AE422" s="137"/>
      <c r="AF422" s="124"/>
      <c r="AG422" s="137"/>
      <c r="AH422" s="139"/>
      <c r="AI422" s="94"/>
      <c r="AJ422" s="95"/>
      <c r="AK422" s="95"/>
      <c r="AL422" s="96"/>
      <c r="AM422" s="64"/>
      <c r="AN422" s="138"/>
      <c r="AO422" s="137"/>
      <c r="AP422" s="137"/>
      <c r="AQ422" s="139"/>
    </row>
    <row r="423" spans="1:43" ht="55.5" customHeight="1">
      <c r="A423" s="67">
        <v>416</v>
      </c>
      <c r="B423" s="464" t="s">
        <v>947</v>
      </c>
      <c r="C423" s="465" t="s">
        <v>1079</v>
      </c>
      <c r="D423" s="204" t="s">
        <v>1154</v>
      </c>
      <c r="E423" s="204" t="s">
        <v>1154</v>
      </c>
      <c r="F423" s="289" t="s">
        <v>137</v>
      </c>
      <c r="G423" s="256" t="s">
        <v>1049</v>
      </c>
      <c r="H423" s="466" t="s">
        <v>974</v>
      </c>
      <c r="I423" s="466" t="s">
        <v>974</v>
      </c>
      <c r="J423" s="146" t="s">
        <v>113</v>
      </c>
      <c r="K423" s="61" t="s">
        <v>163</v>
      </c>
      <c r="L423" s="62" t="s">
        <v>143</v>
      </c>
      <c r="M423" s="394">
        <f>IFERROR(VLOOKUP(L423,'[3]Listas Activos'!$B$24:$C$28,2,0),0)</f>
        <v>1</v>
      </c>
      <c r="N423" s="62" t="s">
        <v>96</v>
      </c>
      <c r="O423" s="394">
        <f>IFERROR(VLOOKUP(N423,'[3]Listas Activos'!$B$31:$C$35,2,0),0)</f>
        <v>5</v>
      </c>
      <c r="P423" s="62" t="s">
        <v>96</v>
      </c>
      <c r="Q423" s="394">
        <f>IFERROR(VLOOKUP(P423,'[3]Listas Activos'!$B$38:$C$42,2,0),0)</f>
        <v>5</v>
      </c>
      <c r="R423" s="394">
        <f t="shared" si="32"/>
        <v>5</v>
      </c>
      <c r="S423" s="394" t="str">
        <f>IFERROR(VLOOKUP(R423,'[3]Listas Activos'!$B$4:$C$7,2,0),"-")</f>
        <v>Alto</v>
      </c>
      <c r="T423" s="66"/>
      <c r="U423" s="64" t="s">
        <v>116</v>
      </c>
      <c r="V423" s="137"/>
      <c r="W423" s="137"/>
      <c r="X423" s="137"/>
      <c r="Y423" s="137"/>
      <c r="Z423" s="64"/>
      <c r="AA423" s="137"/>
      <c r="AB423" s="137"/>
      <c r="AC423" s="137"/>
      <c r="AD423" s="138"/>
      <c r="AE423" s="137"/>
      <c r="AF423" s="124"/>
      <c r="AG423" s="137"/>
      <c r="AH423" s="139"/>
      <c r="AI423" s="94"/>
      <c r="AJ423" s="95"/>
      <c r="AK423" s="95"/>
      <c r="AL423" s="96"/>
      <c r="AM423" s="64"/>
      <c r="AN423" s="138"/>
      <c r="AO423" s="137"/>
      <c r="AP423" s="137"/>
      <c r="AQ423" s="139"/>
    </row>
    <row r="424" spans="1:43" ht="82.5" customHeight="1">
      <c r="A424" s="67">
        <v>417</v>
      </c>
      <c r="B424" s="464" t="s">
        <v>947</v>
      </c>
      <c r="C424" s="465" t="s">
        <v>1079</v>
      </c>
      <c r="D424" s="204" t="s">
        <v>1155</v>
      </c>
      <c r="E424" s="204" t="s">
        <v>1155</v>
      </c>
      <c r="F424" s="289" t="s">
        <v>137</v>
      </c>
      <c r="G424" s="256" t="s">
        <v>1049</v>
      </c>
      <c r="H424" s="466" t="s">
        <v>974</v>
      </c>
      <c r="I424" s="466" t="s">
        <v>974</v>
      </c>
      <c r="J424" s="146" t="s">
        <v>113</v>
      </c>
      <c r="K424" s="61" t="s">
        <v>163</v>
      </c>
      <c r="L424" s="62" t="s">
        <v>143</v>
      </c>
      <c r="M424" s="394">
        <f>IFERROR(VLOOKUP(L424,'[3]Listas Activos'!$B$24:$C$28,2,0),0)</f>
        <v>1</v>
      </c>
      <c r="N424" s="62" t="s">
        <v>96</v>
      </c>
      <c r="O424" s="394">
        <f>IFERROR(VLOOKUP(N424,'[3]Listas Activos'!$B$31:$C$35,2,0),0)</f>
        <v>5</v>
      </c>
      <c r="P424" s="62" t="s">
        <v>96</v>
      </c>
      <c r="Q424" s="394">
        <f>IFERROR(VLOOKUP(P424,'[3]Listas Activos'!$B$38:$C$42,2,0),0)</f>
        <v>5</v>
      </c>
      <c r="R424" s="394">
        <f t="shared" si="32"/>
        <v>5</v>
      </c>
      <c r="S424" s="394" t="str">
        <f>IFERROR(VLOOKUP(R424,'[3]Listas Activos'!$B$4:$C$7,2,0),"-")</f>
        <v>Alto</v>
      </c>
      <c r="T424" s="66"/>
      <c r="U424" s="64" t="s">
        <v>116</v>
      </c>
      <c r="V424" s="137"/>
      <c r="W424" s="137"/>
      <c r="X424" s="137"/>
      <c r="Y424" s="137"/>
      <c r="Z424" s="64"/>
      <c r="AA424" s="137"/>
      <c r="AB424" s="137"/>
      <c r="AC424" s="137"/>
      <c r="AD424" s="138"/>
      <c r="AE424" s="137"/>
      <c r="AF424" s="124"/>
      <c r="AG424" s="137"/>
      <c r="AH424" s="139"/>
      <c r="AI424" s="94"/>
      <c r="AJ424" s="95"/>
      <c r="AK424" s="95"/>
      <c r="AL424" s="96"/>
      <c r="AM424" s="64"/>
      <c r="AN424" s="138"/>
      <c r="AO424" s="137"/>
      <c r="AP424" s="137"/>
      <c r="AQ424" s="139"/>
    </row>
    <row r="425" spans="1:43" ht="82.5" customHeight="1">
      <c r="A425" s="67">
        <v>418</v>
      </c>
      <c r="B425" s="464" t="s">
        <v>947</v>
      </c>
      <c r="C425" s="465" t="s">
        <v>1079</v>
      </c>
      <c r="D425" s="204" t="s">
        <v>1156</v>
      </c>
      <c r="E425" s="204" t="s">
        <v>1156</v>
      </c>
      <c r="F425" s="289" t="s">
        <v>137</v>
      </c>
      <c r="G425" s="256" t="s">
        <v>1049</v>
      </c>
      <c r="H425" s="466" t="s">
        <v>974</v>
      </c>
      <c r="I425" s="466" t="s">
        <v>974</v>
      </c>
      <c r="J425" s="146" t="s">
        <v>113</v>
      </c>
      <c r="K425" s="61" t="s">
        <v>154</v>
      </c>
      <c r="L425" s="62" t="s">
        <v>143</v>
      </c>
      <c r="M425" s="394">
        <f>IFERROR(VLOOKUP(L425,'[3]Listas Activos'!$B$24:$C$28,2,0),0)</f>
        <v>1</v>
      </c>
      <c r="N425" s="62" t="s">
        <v>96</v>
      </c>
      <c r="O425" s="394">
        <f>IFERROR(VLOOKUP(N425,'[3]Listas Activos'!$B$31:$C$35,2,0),0)</f>
        <v>5</v>
      </c>
      <c r="P425" s="62" t="s">
        <v>96</v>
      </c>
      <c r="Q425" s="394">
        <f>IFERROR(VLOOKUP(P425,'[3]Listas Activos'!$B$38:$C$42,2,0),0)</f>
        <v>5</v>
      </c>
      <c r="R425" s="394">
        <f t="shared" si="32"/>
        <v>5</v>
      </c>
      <c r="S425" s="394" t="str">
        <f>IFERROR(VLOOKUP(R425,'[3]Listas Activos'!$B$4:$C$7,2,0),"-")</f>
        <v>Alto</v>
      </c>
      <c r="T425" s="66"/>
      <c r="U425" s="64" t="s">
        <v>116</v>
      </c>
      <c r="V425" s="137"/>
      <c r="W425" s="137"/>
      <c r="X425" s="137"/>
      <c r="Y425" s="137"/>
      <c r="Z425" s="64"/>
      <c r="AA425" s="137"/>
      <c r="AB425" s="137"/>
      <c r="AC425" s="137"/>
      <c r="AD425" s="138"/>
      <c r="AE425" s="137"/>
      <c r="AF425" s="124"/>
      <c r="AG425" s="137"/>
      <c r="AH425" s="139"/>
      <c r="AI425" s="94"/>
      <c r="AJ425" s="95"/>
      <c r="AK425" s="95"/>
      <c r="AL425" s="96"/>
      <c r="AM425" s="64"/>
      <c r="AN425" s="138"/>
      <c r="AO425" s="137"/>
      <c r="AP425" s="137"/>
      <c r="AQ425" s="139"/>
    </row>
    <row r="426" spans="1:43" ht="82.5" customHeight="1">
      <c r="A426" s="67">
        <v>419</v>
      </c>
      <c r="B426" s="464" t="s">
        <v>947</v>
      </c>
      <c r="C426" s="465" t="s">
        <v>1079</v>
      </c>
      <c r="D426" s="204" t="s">
        <v>1157</v>
      </c>
      <c r="E426" s="204" t="s">
        <v>1157</v>
      </c>
      <c r="F426" s="289" t="s">
        <v>137</v>
      </c>
      <c r="G426" s="256" t="s">
        <v>1049</v>
      </c>
      <c r="H426" s="466" t="s">
        <v>974</v>
      </c>
      <c r="I426" s="466" t="s">
        <v>974</v>
      </c>
      <c r="J426" s="146" t="s">
        <v>113</v>
      </c>
      <c r="K426" s="61" t="s">
        <v>163</v>
      </c>
      <c r="L426" s="62" t="s">
        <v>143</v>
      </c>
      <c r="M426" s="394">
        <f>IFERROR(VLOOKUP(L426,'[3]Listas Activos'!$B$24:$C$28,2,0),0)</f>
        <v>1</v>
      </c>
      <c r="N426" s="62" t="s">
        <v>96</v>
      </c>
      <c r="O426" s="394">
        <f>IFERROR(VLOOKUP(N426,'[3]Listas Activos'!$B$31:$C$35,2,0),0)</f>
        <v>5</v>
      </c>
      <c r="P426" s="62" t="s">
        <v>96</v>
      </c>
      <c r="Q426" s="394">
        <f>IFERROR(VLOOKUP(P426,'[3]Listas Activos'!$B$38:$C$42,2,0),0)</f>
        <v>5</v>
      </c>
      <c r="R426" s="394">
        <f t="shared" si="32"/>
        <v>5</v>
      </c>
      <c r="S426" s="394" t="str">
        <f>IFERROR(VLOOKUP(R426,'[3]Listas Activos'!$B$4:$C$7,2,0),"-")</f>
        <v>Alto</v>
      </c>
      <c r="T426" s="66"/>
      <c r="U426" s="64" t="s">
        <v>116</v>
      </c>
      <c r="V426" s="137"/>
      <c r="W426" s="137"/>
      <c r="X426" s="137"/>
      <c r="Y426" s="137"/>
      <c r="Z426" s="64"/>
      <c r="AA426" s="137"/>
      <c r="AB426" s="137"/>
      <c r="AC426" s="137"/>
      <c r="AD426" s="138"/>
      <c r="AE426" s="137"/>
      <c r="AF426" s="124"/>
      <c r="AG426" s="137"/>
      <c r="AH426" s="139"/>
      <c r="AI426" s="94"/>
      <c r="AJ426" s="95"/>
      <c r="AK426" s="95"/>
      <c r="AL426" s="96"/>
      <c r="AM426" s="64"/>
      <c r="AN426" s="138"/>
      <c r="AO426" s="137"/>
      <c r="AP426" s="137"/>
      <c r="AQ426" s="139"/>
    </row>
    <row r="427" spans="1:43" ht="82.5" customHeight="1">
      <c r="A427" s="67">
        <v>420</v>
      </c>
      <c r="B427" s="468" t="s">
        <v>947</v>
      </c>
      <c r="C427" s="469" t="s">
        <v>1079</v>
      </c>
      <c r="D427" s="470" t="s">
        <v>1158</v>
      </c>
      <c r="E427" s="470" t="s">
        <v>1158</v>
      </c>
      <c r="F427" s="289" t="s">
        <v>137</v>
      </c>
      <c r="G427" s="471" t="s">
        <v>1049</v>
      </c>
      <c r="H427" s="466" t="s">
        <v>974</v>
      </c>
      <c r="I427" s="466" t="s">
        <v>974</v>
      </c>
      <c r="J427" s="146" t="s">
        <v>113</v>
      </c>
      <c r="K427" s="61" t="s">
        <v>154</v>
      </c>
      <c r="L427" s="62" t="s">
        <v>143</v>
      </c>
      <c r="M427" s="394">
        <f>IFERROR(VLOOKUP(L427,'[3]Listas Activos'!$B$24:$C$28,2,0),0)</f>
        <v>1</v>
      </c>
      <c r="N427" s="62" t="s">
        <v>96</v>
      </c>
      <c r="O427" s="394">
        <f>IFERROR(VLOOKUP(N427,'[3]Listas Activos'!$B$31:$C$35,2,0),0)</f>
        <v>5</v>
      </c>
      <c r="P427" s="62" t="s">
        <v>96</v>
      </c>
      <c r="Q427" s="394">
        <f>IFERROR(VLOOKUP(P427,'[3]Listas Activos'!$B$38:$C$42,2,0),0)</f>
        <v>5</v>
      </c>
      <c r="R427" s="394">
        <f t="shared" si="32"/>
        <v>5</v>
      </c>
      <c r="S427" s="394" t="str">
        <f>IFERROR(VLOOKUP(R427,'[3]Listas Activos'!$B$4:$C$7,2,0),"-")</f>
        <v>Alto</v>
      </c>
      <c r="T427" s="66"/>
      <c r="U427" s="64" t="s">
        <v>116</v>
      </c>
      <c r="V427" s="137"/>
      <c r="W427" s="137"/>
      <c r="X427" s="137"/>
      <c r="Y427" s="137"/>
      <c r="Z427" s="64"/>
      <c r="AA427" s="137"/>
      <c r="AB427" s="137"/>
      <c r="AC427" s="137"/>
      <c r="AD427" s="138"/>
      <c r="AE427" s="137"/>
      <c r="AF427" s="124"/>
      <c r="AG427" s="137"/>
      <c r="AH427" s="139"/>
      <c r="AI427" s="94"/>
      <c r="AJ427" s="95"/>
      <c r="AK427" s="95"/>
      <c r="AL427" s="96"/>
      <c r="AM427" s="64"/>
      <c r="AN427" s="138"/>
      <c r="AO427" s="137"/>
      <c r="AP427" s="137"/>
      <c r="AQ427" s="139"/>
    </row>
    <row r="428" spans="1:43" ht="82.5" customHeight="1">
      <c r="A428" s="67">
        <v>421</v>
      </c>
      <c r="B428" s="464" t="s">
        <v>947</v>
      </c>
      <c r="C428" s="465" t="s">
        <v>1079</v>
      </c>
      <c r="D428" s="204" t="s">
        <v>1159</v>
      </c>
      <c r="E428" s="204" t="s">
        <v>1160</v>
      </c>
      <c r="F428" s="289" t="s">
        <v>137</v>
      </c>
      <c r="G428" s="256" t="s">
        <v>1161</v>
      </c>
      <c r="H428" s="466" t="s">
        <v>974</v>
      </c>
      <c r="I428" s="466" t="s">
        <v>974</v>
      </c>
      <c r="J428" s="146" t="s">
        <v>93</v>
      </c>
      <c r="K428" s="61" t="s">
        <v>163</v>
      </c>
      <c r="L428" s="62" t="s">
        <v>143</v>
      </c>
      <c r="M428" s="394">
        <f>IFERROR(VLOOKUP(L428,'[3]Listas Activos'!$B$24:$C$28,2,0),0)</f>
        <v>1</v>
      </c>
      <c r="N428" s="62" t="s">
        <v>96</v>
      </c>
      <c r="O428" s="394">
        <f>IFERROR(VLOOKUP(N428,'[3]Listas Activos'!$B$31:$C$35,2,0),0)</f>
        <v>5</v>
      </c>
      <c r="P428" s="62" t="s">
        <v>96</v>
      </c>
      <c r="Q428" s="394">
        <f>IFERROR(VLOOKUP(P428,'[3]Listas Activos'!$B$38:$C$42,2,0),0)</f>
        <v>5</v>
      </c>
      <c r="R428" s="394">
        <f t="shared" si="32"/>
        <v>5</v>
      </c>
      <c r="S428" s="394" t="str">
        <f>IFERROR(VLOOKUP(R428,'[3]Listas Activos'!$B$4:$C$7,2,0),"-")</f>
        <v>Alto</v>
      </c>
      <c r="T428" s="66"/>
      <c r="U428" s="64" t="s">
        <v>116</v>
      </c>
      <c r="V428" s="137"/>
      <c r="W428" s="137"/>
      <c r="X428" s="137"/>
      <c r="Y428" s="137"/>
      <c r="Z428" s="64"/>
      <c r="AA428" s="137"/>
      <c r="AB428" s="137"/>
      <c r="AC428" s="137"/>
      <c r="AD428" s="138"/>
      <c r="AE428" s="137"/>
      <c r="AF428" s="124"/>
      <c r="AG428" s="137"/>
      <c r="AH428" s="139"/>
      <c r="AI428" s="94"/>
      <c r="AJ428" s="95"/>
      <c r="AK428" s="95"/>
      <c r="AL428" s="96"/>
      <c r="AM428" s="64"/>
      <c r="AN428" s="138"/>
      <c r="AO428" s="137"/>
      <c r="AP428" s="137"/>
      <c r="AQ428" s="139"/>
    </row>
    <row r="429" spans="1:43" ht="82.5" customHeight="1">
      <c r="A429" s="67">
        <v>422</v>
      </c>
      <c r="B429" s="464" t="s">
        <v>947</v>
      </c>
      <c r="C429" s="465" t="s">
        <v>1079</v>
      </c>
      <c r="D429" s="204" t="s">
        <v>1162</v>
      </c>
      <c r="E429" s="204" t="s">
        <v>1163</v>
      </c>
      <c r="F429" s="289" t="s">
        <v>137</v>
      </c>
      <c r="G429" s="256" t="s">
        <v>1161</v>
      </c>
      <c r="H429" s="466" t="s">
        <v>974</v>
      </c>
      <c r="I429" s="466" t="s">
        <v>974</v>
      </c>
      <c r="J429" s="146" t="s">
        <v>93</v>
      </c>
      <c r="K429" s="61" t="s">
        <v>163</v>
      </c>
      <c r="L429" s="62" t="s">
        <v>143</v>
      </c>
      <c r="M429" s="394">
        <f>IFERROR(VLOOKUP(L429,'[3]Listas Activos'!$B$24:$C$28,2,0),0)</f>
        <v>1</v>
      </c>
      <c r="N429" s="62" t="s">
        <v>96</v>
      </c>
      <c r="O429" s="394">
        <f>IFERROR(VLOOKUP(N429,'[3]Listas Activos'!$B$31:$C$35,2,0),0)</f>
        <v>5</v>
      </c>
      <c r="P429" s="62" t="s">
        <v>96</v>
      </c>
      <c r="Q429" s="394">
        <f>IFERROR(VLOOKUP(P429,'[3]Listas Activos'!$B$38:$C$42,2,0),0)</f>
        <v>5</v>
      </c>
      <c r="R429" s="394">
        <f t="shared" si="32"/>
        <v>5</v>
      </c>
      <c r="S429" s="394" t="str">
        <f>IFERROR(VLOOKUP(R429,'[3]Listas Activos'!$B$4:$C$7,2,0),"-")</f>
        <v>Alto</v>
      </c>
      <c r="T429" s="66"/>
      <c r="U429" s="64" t="s">
        <v>116</v>
      </c>
      <c r="V429" s="137"/>
      <c r="W429" s="137"/>
      <c r="X429" s="137"/>
      <c r="Y429" s="137"/>
      <c r="Z429" s="64"/>
      <c r="AA429" s="137"/>
      <c r="AB429" s="137"/>
      <c r="AC429" s="137"/>
      <c r="AD429" s="138"/>
      <c r="AE429" s="137"/>
      <c r="AF429" s="124"/>
      <c r="AG429" s="137"/>
      <c r="AH429" s="139"/>
      <c r="AI429" s="94"/>
      <c r="AJ429" s="95"/>
      <c r="AK429" s="95"/>
      <c r="AL429" s="96"/>
      <c r="AM429" s="64"/>
      <c r="AN429" s="138"/>
      <c r="AO429" s="137"/>
      <c r="AP429" s="137"/>
      <c r="AQ429" s="139"/>
    </row>
    <row r="430" spans="1:43" ht="82.5" customHeight="1">
      <c r="A430" s="67">
        <v>423</v>
      </c>
      <c r="B430" s="464" t="s">
        <v>947</v>
      </c>
      <c r="C430" s="465" t="s">
        <v>1079</v>
      </c>
      <c r="D430" s="204" t="s">
        <v>1164</v>
      </c>
      <c r="E430" s="204" t="s">
        <v>1165</v>
      </c>
      <c r="F430" s="289" t="s">
        <v>137</v>
      </c>
      <c r="G430" s="256" t="s">
        <v>1161</v>
      </c>
      <c r="H430" s="466" t="s">
        <v>974</v>
      </c>
      <c r="I430" s="466" t="s">
        <v>974</v>
      </c>
      <c r="J430" s="146" t="s">
        <v>93</v>
      </c>
      <c r="K430" s="61" t="s">
        <v>154</v>
      </c>
      <c r="L430" s="62" t="s">
        <v>125</v>
      </c>
      <c r="M430" s="394">
        <f>IFERROR(VLOOKUP(L430,'[3]Listas Activos'!$B$24:$C$28,2,0),0)</f>
        <v>3</v>
      </c>
      <c r="N430" s="62" t="s">
        <v>96</v>
      </c>
      <c r="O430" s="394">
        <f>IFERROR(VLOOKUP(N430,'[3]Listas Activos'!$B$31:$C$35,2,0),0)</f>
        <v>5</v>
      </c>
      <c r="P430" s="62" t="s">
        <v>96</v>
      </c>
      <c r="Q430" s="394">
        <f>IFERROR(VLOOKUP(P430,'[3]Listas Activos'!$B$38:$C$42,2,0),0)</f>
        <v>5</v>
      </c>
      <c r="R430" s="394">
        <f t="shared" si="32"/>
        <v>5</v>
      </c>
      <c r="S430" s="394" t="str">
        <f>IFERROR(VLOOKUP(R430,'[3]Listas Activos'!$B$4:$C$7,2,0),"-")</f>
        <v>Alto</v>
      </c>
      <c r="T430" s="66"/>
      <c r="U430" s="64" t="s">
        <v>116</v>
      </c>
      <c r="V430" s="137"/>
      <c r="W430" s="137"/>
      <c r="X430" s="137"/>
      <c r="Y430" s="137"/>
      <c r="Z430" s="64"/>
      <c r="AA430" s="137"/>
      <c r="AB430" s="137"/>
      <c r="AC430" s="137"/>
      <c r="AD430" s="138"/>
      <c r="AE430" s="137"/>
      <c r="AF430" s="124"/>
      <c r="AG430" s="137"/>
      <c r="AH430" s="139"/>
      <c r="AI430" s="94"/>
      <c r="AJ430" s="95"/>
      <c r="AK430" s="95"/>
      <c r="AL430" s="96"/>
      <c r="AM430" s="64"/>
      <c r="AN430" s="138"/>
      <c r="AO430" s="137"/>
      <c r="AP430" s="137"/>
      <c r="AQ430" s="139"/>
    </row>
    <row r="431" spans="1:43" ht="82.5" customHeight="1">
      <c r="A431" s="67">
        <v>424</v>
      </c>
      <c r="B431" s="464" t="s">
        <v>947</v>
      </c>
      <c r="C431" s="465" t="s">
        <v>1079</v>
      </c>
      <c r="D431" s="204" t="s">
        <v>1166</v>
      </c>
      <c r="E431" s="204" t="s">
        <v>1167</v>
      </c>
      <c r="F431" s="289" t="s">
        <v>137</v>
      </c>
      <c r="G431" s="256" t="s">
        <v>1161</v>
      </c>
      <c r="H431" s="466" t="s">
        <v>974</v>
      </c>
      <c r="I431" s="466" t="s">
        <v>974</v>
      </c>
      <c r="J431" s="146" t="s">
        <v>93</v>
      </c>
      <c r="K431" s="61" t="s">
        <v>163</v>
      </c>
      <c r="L431" s="62" t="s">
        <v>143</v>
      </c>
      <c r="M431" s="394">
        <f>IFERROR(VLOOKUP(L431,'[3]Listas Activos'!$B$24:$C$28,2,0),0)</f>
        <v>1</v>
      </c>
      <c r="N431" s="62" t="s">
        <v>96</v>
      </c>
      <c r="O431" s="394">
        <f>IFERROR(VLOOKUP(N431,'[3]Listas Activos'!$B$31:$C$35,2,0),0)</f>
        <v>5</v>
      </c>
      <c r="P431" s="62" t="s">
        <v>96</v>
      </c>
      <c r="Q431" s="394">
        <f>IFERROR(VLOOKUP(P431,'[3]Listas Activos'!$B$38:$C$42,2,0),0)</f>
        <v>5</v>
      </c>
      <c r="R431" s="394">
        <f t="shared" si="32"/>
        <v>5</v>
      </c>
      <c r="S431" s="394" t="str">
        <f>IFERROR(VLOOKUP(R431,'[3]Listas Activos'!$B$4:$C$7,2,0),"-")</f>
        <v>Alto</v>
      </c>
      <c r="T431" s="66"/>
      <c r="U431" s="64" t="s">
        <v>116</v>
      </c>
      <c r="V431" s="137"/>
      <c r="W431" s="137"/>
      <c r="X431" s="137"/>
      <c r="Y431" s="137"/>
      <c r="Z431" s="64"/>
      <c r="AA431" s="137"/>
      <c r="AB431" s="137"/>
      <c r="AC431" s="137"/>
      <c r="AD431" s="138"/>
      <c r="AE431" s="137"/>
      <c r="AF431" s="124"/>
      <c r="AG431" s="137"/>
      <c r="AH431" s="139"/>
      <c r="AI431" s="94"/>
      <c r="AJ431" s="95"/>
      <c r="AK431" s="95"/>
      <c r="AL431" s="96"/>
      <c r="AM431" s="64"/>
      <c r="AN431" s="138"/>
      <c r="AO431" s="137"/>
      <c r="AP431" s="137"/>
      <c r="AQ431" s="139"/>
    </row>
    <row r="432" spans="1:43" ht="82.5" customHeight="1">
      <c r="A432" s="67">
        <v>425</v>
      </c>
      <c r="B432" s="464" t="s">
        <v>947</v>
      </c>
      <c r="C432" s="465" t="s">
        <v>1079</v>
      </c>
      <c r="D432" s="204" t="s">
        <v>1168</v>
      </c>
      <c r="E432" s="204" t="s">
        <v>1169</v>
      </c>
      <c r="F432" s="289" t="s">
        <v>137</v>
      </c>
      <c r="G432" s="256" t="s">
        <v>1000</v>
      </c>
      <c r="H432" s="466" t="s">
        <v>974</v>
      </c>
      <c r="I432" s="466" t="s">
        <v>974</v>
      </c>
      <c r="J432" s="146" t="s">
        <v>93</v>
      </c>
      <c r="K432" s="472" t="s">
        <v>163</v>
      </c>
      <c r="L432" s="62" t="s">
        <v>143</v>
      </c>
      <c r="M432" s="394">
        <f>IFERROR(VLOOKUP(L432,'[3]Listas Activos'!$B$24:$C$28,2,0),0)</f>
        <v>1</v>
      </c>
      <c r="N432" s="62" t="s">
        <v>96</v>
      </c>
      <c r="O432" s="394">
        <f>IFERROR(VLOOKUP(N432,'[3]Listas Activos'!$B$31:$C$35,2,0),0)</f>
        <v>5</v>
      </c>
      <c r="P432" s="62" t="s">
        <v>96</v>
      </c>
      <c r="Q432" s="394">
        <f>IFERROR(VLOOKUP(P432,'[3]Listas Activos'!$B$38:$C$42,2,0),0)</f>
        <v>5</v>
      </c>
      <c r="R432" s="394">
        <f t="shared" ref="R432" si="33">IF(AND(M432&gt;0,O432&gt;0,Q432&gt;0,U432="Si"),5,IF(OR(M432=0,O432=0,Q432=0),0,IF(AND(M432=1,O432=1,Q432=1),1,(IF(OR(AND(M432=5,O432=5),AND(O432=5,Q432=5),AND(M432=5,Q432=5),AND(M432=5,O432=5,Q432=5)),5,3)))))</f>
        <v>5</v>
      </c>
      <c r="S432" s="394" t="str">
        <f>IFERROR(VLOOKUP(R432,'[3]Listas Activos'!$B$4:$C$7,2,0),"-")</f>
        <v>Alto</v>
      </c>
      <c r="T432" s="66"/>
      <c r="U432" s="64" t="s">
        <v>116</v>
      </c>
      <c r="V432" s="137"/>
      <c r="W432" s="137"/>
      <c r="X432" s="137"/>
      <c r="Y432" s="137"/>
      <c r="Z432" s="64"/>
      <c r="AA432" s="137"/>
      <c r="AB432" s="137"/>
      <c r="AC432" s="137"/>
      <c r="AD432" s="138"/>
      <c r="AE432" s="137"/>
      <c r="AF432" s="124"/>
      <c r="AG432" s="137"/>
      <c r="AH432" s="139"/>
      <c r="AI432" s="94"/>
      <c r="AJ432" s="95"/>
      <c r="AK432" s="95"/>
      <c r="AL432" s="96"/>
      <c r="AM432" s="64"/>
      <c r="AN432" s="138"/>
      <c r="AO432" s="137"/>
      <c r="AP432" s="137"/>
      <c r="AQ432" s="139"/>
    </row>
    <row r="433" spans="1:43" ht="82.5" customHeight="1">
      <c r="A433" s="67">
        <v>426</v>
      </c>
      <c r="B433" s="464" t="s">
        <v>947</v>
      </c>
      <c r="C433" s="465" t="s">
        <v>1079</v>
      </c>
      <c r="D433" s="204" t="s">
        <v>1170</v>
      </c>
      <c r="E433" s="204" t="s">
        <v>1171</v>
      </c>
      <c r="F433" s="289" t="s">
        <v>137</v>
      </c>
      <c r="G433" s="256" t="s">
        <v>1000</v>
      </c>
      <c r="H433" s="466" t="s">
        <v>974</v>
      </c>
      <c r="I433" s="466" t="s">
        <v>974</v>
      </c>
      <c r="J433" s="146" t="s">
        <v>93</v>
      </c>
      <c r="K433" s="472" t="s">
        <v>163</v>
      </c>
      <c r="L433" s="62" t="s">
        <v>143</v>
      </c>
      <c r="M433" s="394">
        <f>IFERROR(VLOOKUP(L433,'[3]Listas Activos'!$B$24:$C$28,2,0),0)</f>
        <v>1</v>
      </c>
      <c r="N433" s="62" t="s">
        <v>96</v>
      </c>
      <c r="O433" s="394">
        <f>IFERROR(VLOOKUP(N433,'[3]Listas Activos'!$B$31:$C$35,2,0),0)</f>
        <v>5</v>
      </c>
      <c r="P433" s="62" t="s">
        <v>96</v>
      </c>
      <c r="Q433" s="394">
        <f>IFERROR(VLOOKUP(P433,'[3]Listas Activos'!$B$38:$C$42,2,0),0)</f>
        <v>5</v>
      </c>
      <c r="R433" s="394">
        <f t="shared" ref="R433:R491" si="34">IF(AND(M433&gt;0,O433&gt;0,Q433&gt;0,U433="Si"),5,IF(OR(M433=0,O433=0,Q433=0),0,IF(AND(M433=1,O433=1,Q433=1),1,(IF(OR(AND(M433=5,O433=5),AND(O433=5,Q433=5),AND(M433=5,Q433=5),AND(M433=5,O433=5,Q433=5)),5,3)))))</f>
        <v>5</v>
      </c>
      <c r="S433" s="394" t="str">
        <f>IFERROR(VLOOKUP(R433,'[3]Listas Activos'!$B$4:$C$7,2,0),"-")</f>
        <v>Alto</v>
      </c>
      <c r="T433" s="66"/>
      <c r="U433" s="64" t="s">
        <v>116</v>
      </c>
      <c r="V433" s="137"/>
      <c r="W433" s="137"/>
      <c r="X433" s="137"/>
      <c r="Y433" s="137"/>
      <c r="Z433" s="64"/>
      <c r="AA433" s="137"/>
      <c r="AB433" s="137"/>
      <c r="AC433" s="137"/>
      <c r="AD433" s="138"/>
      <c r="AE433" s="137"/>
      <c r="AF433" s="124"/>
      <c r="AG433" s="137"/>
      <c r="AH433" s="139"/>
      <c r="AI433" s="94"/>
      <c r="AJ433" s="95"/>
      <c r="AK433" s="95"/>
      <c r="AL433" s="96"/>
      <c r="AM433" s="64"/>
      <c r="AN433" s="138"/>
      <c r="AO433" s="137"/>
      <c r="AP433" s="137"/>
      <c r="AQ433" s="139"/>
    </row>
    <row r="434" spans="1:43" ht="82.5" customHeight="1">
      <c r="A434" s="67">
        <v>427</v>
      </c>
      <c r="B434" s="464" t="s">
        <v>947</v>
      </c>
      <c r="C434" s="465" t="s">
        <v>1079</v>
      </c>
      <c r="D434" s="204" t="s">
        <v>1172</v>
      </c>
      <c r="E434" s="204" t="s">
        <v>1173</v>
      </c>
      <c r="F434" s="289" t="s">
        <v>137</v>
      </c>
      <c r="G434" s="256" t="s">
        <v>1000</v>
      </c>
      <c r="H434" s="466" t="s">
        <v>974</v>
      </c>
      <c r="I434" s="466" t="s">
        <v>974</v>
      </c>
      <c r="J434" s="146" t="s">
        <v>113</v>
      </c>
      <c r="K434" s="472" t="s">
        <v>154</v>
      </c>
      <c r="L434" s="62" t="s">
        <v>143</v>
      </c>
      <c r="M434" s="394">
        <f>IFERROR(VLOOKUP(L434,'[3]Listas Activos'!$B$24:$C$28,2,0),0)</f>
        <v>1</v>
      </c>
      <c r="N434" s="62" t="s">
        <v>96</v>
      </c>
      <c r="O434" s="394">
        <f>IFERROR(VLOOKUP(N434,'[3]Listas Activos'!$B$31:$C$35,2,0),0)</f>
        <v>5</v>
      </c>
      <c r="P434" s="62" t="s">
        <v>96</v>
      </c>
      <c r="Q434" s="394">
        <f>IFERROR(VLOOKUP(P434,'[3]Listas Activos'!$B$38:$C$42,2,0),0)</f>
        <v>5</v>
      </c>
      <c r="R434" s="394">
        <f t="shared" si="34"/>
        <v>5</v>
      </c>
      <c r="S434" s="394" t="str">
        <f>IFERROR(VLOOKUP(R434,'[3]Listas Activos'!$B$4:$C$7,2,0),"-")</f>
        <v>Alto</v>
      </c>
      <c r="T434" s="66"/>
      <c r="U434" s="64" t="s">
        <v>116</v>
      </c>
      <c r="V434" s="137"/>
      <c r="W434" s="137"/>
      <c r="X434" s="137"/>
      <c r="Y434" s="137"/>
      <c r="Z434" s="64"/>
      <c r="AA434" s="137"/>
      <c r="AB434" s="137"/>
      <c r="AC434" s="137"/>
      <c r="AD434" s="138"/>
      <c r="AE434" s="137"/>
      <c r="AF434" s="124"/>
      <c r="AG434" s="137"/>
      <c r="AH434" s="139"/>
      <c r="AI434" s="94"/>
      <c r="AJ434" s="95"/>
      <c r="AK434" s="95"/>
      <c r="AL434" s="96"/>
      <c r="AM434" s="64"/>
      <c r="AN434" s="138"/>
      <c r="AO434" s="137"/>
      <c r="AP434" s="137"/>
      <c r="AQ434" s="139"/>
    </row>
    <row r="435" spans="1:43" ht="82.5" customHeight="1">
      <c r="A435" s="67">
        <v>428</v>
      </c>
      <c r="B435" s="464" t="s">
        <v>947</v>
      </c>
      <c r="C435" s="465" t="s">
        <v>1079</v>
      </c>
      <c r="D435" s="204" t="s">
        <v>1174</v>
      </c>
      <c r="E435" s="204" t="s">
        <v>1173</v>
      </c>
      <c r="F435" s="289" t="s">
        <v>137</v>
      </c>
      <c r="G435" s="256" t="s">
        <v>1000</v>
      </c>
      <c r="H435" s="466" t="s">
        <v>974</v>
      </c>
      <c r="I435" s="466" t="s">
        <v>974</v>
      </c>
      <c r="J435" s="146" t="s">
        <v>113</v>
      </c>
      <c r="K435" s="472" t="s">
        <v>154</v>
      </c>
      <c r="L435" s="62" t="s">
        <v>143</v>
      </c>
      <c r="M435" s="394">
        <f>IFERROR(VLOOKUP(L435,'[3]Listas Activos'!$B$24:$C$28,2,0),0)</f>
        <v>1</v>
      </c>
      <c r="N435" s="62" t="s">
        <v>96</v>
      </c>
      <c r="O435" s="394">
        <f>IFERROR(VLOOKUP(N435,'[3]Listas Activos'!$B$31:$C$35,2,0),0)</f>
        <v>5</v>
      </c>
      <c r="P435" s="62" t="s">
        <v>96</v>
      </c>
      <c r="Q435" s="394">
        <f>IFERROR(VLOOKUP(P435,'[3]Listas Activos'!$B$38:$C$42,2,0),0)</f>
        <v>5</v>
      </c>
      <c r="R435" s="394">
        <f t="shared" si="34"/>
        <v>5</v>
      </c>
      <c r="S435" s="394" t="str">
        <f>IFERROR(VLOOKUP(R435,'[3]Listas Activos'!$B$4:$C$7,2,0),"-")</f>
        <v>Alto</v>
      </c>
      <c r="T435" s="66"/>
      <c r="U435" s="64" t="s">
        <v>116</v>
      </c>
      <c r="V435" s="137"/>
      <c r="W435" s="137"/>
      <c r="X435" s="137"/>
      <c r="Y435" s="137"/>
      <c r="Z435" s="64"/>
      <c r="AA435" s="137"/>
      <c r="AB435" s="137"/>
      <c r="AC435" s="137"/>
      <c r="AD435" s="138"/>
      <c r="AE435" s="137"/>
      <c r="AF435" s="124"/>
      <c r="AG435" s="137"/>
      <c r="AH435" s="139"/>
      <c r="AI435" s="94"/>
      <c r="AJ435" s="95"/>
      <c r="AK435" s="95"/>
      <c r="AL435" s="96"/>
      <c r="AM435" s="64"/>
      <c r="AN435" s="138"/>
      <c r="AO435" s="137"/>
      <c r="AP435" s="137"/>
      <c r="AQ435" s="139"/>
    </row>
    <row r="436" spans="1:43" ht="82.5" customHeight="1">
      <c r="A436" s="67">
        <v>429</v>
      </c>
      <c r="B436" s="464" t="s">
        <v>947</v>
      </c>
      <c r="C436" s="465" t="s">
        <v>1079</v>
      </c>
      <c r="D436" s="204" t="s">
        <v>1175</v>
      </c>
      <c r="E436" s="204" t="s">
        <v>1176</v>
      </c>
      <c r="F436" s="289" t="s">
        <v>137</v>
      </c>
      <c r="G436" s="256" t="s">
        <v>1000</v>
      </c>
      <c r="H436" s="466" t="s">
        <v>974</v>
      </c>
      <c r="I436" s="466" t="s">
        <v>974</v>
      </c>
      <c r="J436" s="146" t="s">
        <v>113</v>
      </c>
      <c r="K436" s="472" t="s">
        <v>154</v>
      </c>
      <c r="L436" s="62" t="s">
        <v>143</v>
      </c>
      <c r="M436" s="394">
        <f>IFERROR(VLOOKUP(L436,'[3]Listas Activos'!$B$24:$C$28,2,0),0)</f>
        <v>1</v>
      </c>
      <c r="N436" s="62" t="s">
        <v>96</v>
      </c>
      <c r="O436" s="394">
        <f>IFERROR(VLOOKUP(N436,'[3]Listas Activos'!$B$31:$C$35,2,0),0)</f>
        <v>5</v>
      </c>
      <c r="P436" s="62" t="s">
        <v>96</v>
      </c>
      <c r="Q436" s="394">
        <f>IFERROR(VLOOKUP(P436,'[3]Listas Activos'!$B$38:$C$42,2,0),0)</f>
        <v>5</v>
      </c>
      <c r="R436" s="394">
        <f t="shared" si="34"/>
        <v>5</v>
      </c>
      <c r="S436" s="394" t="str">
        <f>IFERROR(VLOOKUP(R436,'[3]Listas Activos'!$B$4:$C$7,2,0),"-")</f>
        <v>Alto</v>
      </c>
      <c r="T436" s="66"/>
      <c r="U436" s="64" t="s">
        <v>116</v>
      </c>
      <c r="V436" s="137"/>
      <c r="W436" s="137"/>
      <c r="X436" s="137"/>
      <c r="Y436" s="137"/>
      <c r="Z436" s="64"/>
      <c r="AA436" s="137"/>
      <c r="AB436" s="137"/>
      <c r="AC436" s="137"/>
      <c r="AD436" s="138"/>
      <c r="AE436" s="137"/>
      <c r="AF436" s="124"/>
      <c r="AG436" s="137"/>
      <c r="AH436" s="139"/>
      <c r="AI436" s="94"/>
      <c r="AJ436" s="95"/>
      <c r="AK436" s="95"/>
      <c r="AL436" s="96"/>
      <c r="AM436" s="64"/>
      <c r="AN436" s="138"/>
      <c r="AO436" s="137"/>
      <c r="AP436" s="137"/>
      <c r="AQ436" s="139"/>
    </row>
    <row r="437" spans="1:43" ht="82.5" customHeight="1">
      <c r="A437" s="67">
        <v>430</v>
      </c>
      <c r="B437" s="464" t="s">
        <v>947</v>
      </c>
      <c r="C437" s="465" t="s">
        <v>1079</v>
      </c>
      <c r="D437" s="204" t="s">
        <v>1177</v>
      </c>
      <c r="E437" s="204" t="s">
        <v>1178</v>
      </c>
      <c r="F437" s="289" t="s">
        <v>137</v>
      </c>
      <c r="G437" s="256" t="s">
        <v>1000</v>
      </c>
      <c r="H437" s="466" t="s">
        <v>974</v>
      </c>
      <c r="I437" s="466" t="s">
        <v>974</v>
      </c>
      <c r="J437" s="146" t="s">
        <v>93</v>
      </c>
      <c r="K437" s="472" t="s">
        <v>163</v>
      </c>
      <c r="L437" s="62" t="s">
        <v>143</v>
      </c>
      <c r="M437" s="394">
        <f>IFERROR(VLOOKUP(L437,'[3]Listas Activos'!$B$24:$C$28,2,0),0)</f>
        <v>1</v>
      </c>
      <c r="N437" s="62" t="s">
        <v>96</v>
      </c>
      <c r="O437" s="394">
        <f>IFERROR(VLOOKUP(N437,'[3]Listas Activos'!$B$31:$C$35,2,0),0)</f>
        <v>5</v>
      </c>
      <c r="P437" s="62" t="s">
        <v>96</v>
      </c>
      <c r="Q437" s="394">
        <f>IFERROR(VLOOKUP(P437,'[3]Listas Activos'!$B$38:$C$42,2,0),0)</f>
        <v>5</v>
      </c>
      <c r="R437" s="394">
        <f t="shared" si="34"/>
        <v>5</v>
      </c>
      <c r="S437" s="394" t="str">
        <f>IFERROR(VLOOKUP(R437,'[3]Listas Activos'!$B$4:$C$7,2,0),"-")</f>
        <v>Alto</v>
      </c>
      <c r="T437" s="66"/>
      <c r="U437" s="64" t="s">
        <v>116</v>
      </c>
      <c r="V437" s="137"/>
      <c r="W437" s="137"/>
      <c r="X437" s="137"/>
      <c r="Y437" s="137"/>
      <c r="Z437" s="64"/>
      <c r="AA437" s="137"/>
      <c r="AB437" s="137"/>
      <c r="AC437" s="137"/>
      <c r="AD437" s="138"/>
      <c r="AE437" s="137"/>
      <c r="AF437" s="124"/>
      <c r="AG437" s="137"/>
      <c r="AH437" s="139"/>
      <c r="AI437" s="94"/>
      <c r="AJ437" s="95"/>
      <c r="AK437" s="95"/>
      <c r="AL437" s="96"/>
      <c r="AM437" s="64"/>
      <c r="AN437" s="138"/>
      <c r="AO437" s="137"/>
      <c r="AP437" s="137"/>
      <c r="AQ437" s="139"/>
    </row>
    <row r="438" spans="1:43" ht="82.5" customHeight="1">
      <c r="A438" s="67">
        <v>431</v>
      </c>
      <c r="B438" s="464" t="s">
        <v>947</v>
      </c>
      <c r="C438" s="465" t="s">
        <v>1079</v>
      </c>
      <c r="D438" s="204" t="s">
        <v>1179</v>
      </c>
      <c r="E438" s="204" t="s">
        <v>1180</v>
      </c>
      <c r="F438" s="289" t="s">
        <v>137</v>
      </c>
      <c r="G438" s="256" t="s">
        <v>1000</v>
      </c>
      <c r="H438" s="466" t="s">
        <v>974</v>
      </c>
      <c r="I438" s="466" t="s">
        <v>974</v>
      </c>
      <c r="J438" s="146" t="s">
        <v>93</v>
      </c>
      <c r="K438" s="472" t="s">
        <v>163</v>
      </c>
      <c r="L438" s="62" t="s">
        <v>143</v>
      </c>
      <c r="M438" s="394">
        <f>IFERROR(VLOOKUP(L438,'[3]Listas Activos'!$B$24:$C$28,2,0),0)</f>
        <v>1</v>
      </c>
      <c r="N438" s="62" t="s">
        <v>96</v>
      </c>
      <c r="O438" s="394">
        <f>IFERROR(VLOOKUP(N438,'[3]Listas Activos'!$B$31:$C$35,2,0),0)</f>
        <v>5</v>
      </c>
      <c r="P438" s="62" t="s">
        <v>96</v>
      </c>
      <c r="Q438" s="394">
        <f>IFERROR(VLOOKUP(P438,'[3]Listas Activos'!$B$38:$C$42,2,0),0)</f>
        <v>5</v>
      </c>
      <c r="R438" s="394">
        <f t="shared" si="34"/>
        <v>5</v>
      </c>
      <c r="S438" s="394" t="str">
        <f>IFERROR(VLOOKUP(R438,'[3]Listas Activos'!$B$4:$C$7,2,0),"-")</f>
        <v>Alto</v>
      </c>
      <c r="T438" s="66"/>
      <c r="U438" s="64" t="s">
        <v>116</v>
      </c>
      <c r="V438" s="137"/>
      <c r="W438" s="137"/>
      <c r="X438" s="137"/>
      <c r="Y438" s="137"/>
      <c r="Z438" s="64"/>
      <c r="AA438" s="137"/>
      <c r="AB438" s="137"/>
      <c r="AC438" s="137"/>
      <c r="AD438" s="138"/>
      <c r="AE438" s="137"/>
      <c r="AF438" s="124"/>
      <c r="AG438" s="137"/>
      <c r="AH438" s="139"/>
      <c r="AI438" s="94"/>
      <c r="AJ438" s="95"/>
      <c r="AK438" s="95"/>
      <c r="AL438" s="96"/>
      <c r="AM438" s="64"/>
      <c r="AN438" s="138"/>
      <c r="AO438" s="137"/>
      <c r="AP438" s="137"/>
      <c r="AQ438" s="139"/>
    </row>
    <row r="439" spans="1:43" ht="82.5" customHeight="1">
      <c r="A439" s="67">
        <v>432</v>
      </c>
      <c r="B439" s="464" t="s">
        <v>947</v>
      </c>
      <c r="C439" s="465" t="s">
        <v>1079</v>
      </c>
      <c r="D439" s="204" t="s">
        <v>1181</v>
      </c>
      <c r="E439" s="204" t="s">
        <v>1182</v>
      </c>
      <c r="F439" s="289" t="s">
        <v>137</v>
      </c>
      <c r="G439" s="256" t="s">
        <v>1000</v>
      </c>
      <c r="H439" s="466" t="s">
        <v>974</v>
      </c>
      <c r="I439" s="466" t="s">
        <v>974</v>
      </c>
      <c r="J439" s="146" t="s">
        <v>113</v>
      </c>
      <c r="K439" s="472" t="s">
        <v>163</v>
      </c>
      <c r="L439" s="62" t="s">
        <v>143</v>
      </c>
      <c r="M439" s="394">
        <f>IFERROR(VLOOKUP(L439,'[3]Listas Activos'!$B$24:$C$28,2,0),0)</f>
        <v>1</v>
      </c>
      <c r="N439" s="62" t="s">
        <v>96</v>
      </c>
      <c r="O439" s="394">
        <f>IFERROR(VLOOKUP(N439,'[3]Listas Activos'!$B$31:$C$35,2,0),0)</f>
        <v>5</v>
      </c>
      <c r="P439" s="62" t="s">
        <v>96</v>
      </c>
      <c r="Q439" s="394">
        <f>IFERROR(VLOOKUP(P439,'[3]Listas Activos'!$B$38:$C$42,2,0),0)</f>
        <v>5</v>
      </c>
      <c r="R439" s="394">
        <f t="shared" si="34"/>
        <v>5</v>
      </c>
      <c r="S439" s="394" t="str">
        <f>IFERROR(VLOOKUP(R439,'[3]Listas Activos'!$B$4:$C$7,2,0),"-")</f>
        <v>Alto</v>
      </c>
      <c r="T439" s="66"/>
      <c r="U439" s="64" t="s">
        <v>116</v>
      </c>
      <c r="V439" s="137"/>
      <c r="W439" s="137"/>
      <c r="X439" s="137"/>
      <c r="Y439" s="137"/>
      <c r="Z439" s="64"/>
      <c r="AA439" s="137"/>
      <c r="AB439" s="137"/>
      <c r="AC439" s="137"/>
      <c r="AD439" s="138"/>
      <c r="AE439" s="137"/>
      <c r="AF439" s="124"/>
      <c r="AG439" s="137"/>
      <c r="AH439" s="139"/>
      <c r="AI439" s="94"/>
      <c r="AJ439" s="95"/>
      <c r="AK439" s="95"/>
      <c r="AL439" s="96"/>
      <c r="AM439" s="64"/>
      <c r="AN439" s="138"/>
      <c r="AO439" s="137"/>
      <c r="AP439" s="137"/>
      <c r="AQ439" s="139"/>
    </row>
    <row r="440" spans="1:43" ht="82.5" customHeight="1">
      <c r="A440" s="67">
        <v>433</v>
      </c>
      <c r="B440" s="464" t="s">
        <v>947</v>
      </c>
      <c r="C440" s="465" t="s">
        <v>1079</v>
      </c>
      <c r="D440" s="204" t="s">
        <v>1183</v>
      </c>
      <c r="E440" s="204" t="s">
        <v>1184</v>
      </c>
      <c r="F440" s="289" t="s">
        <v>137</v>
      </c>
      <c r="G440" s="256" t="s">
        <v>1000</v>
      </c>
      <c r="H440" s="466" t="s">
        <v>974</v>
      </c>
      <c r="I440" s="466" t="s">
        <v>974</v>
      </c>
      <c r="J440" s="146" t="s">
        <v>113</v>
      </c>
      <c r="K440" s="472" t="s">
        <v>163</v>
      </c>
      <c r="L440" s="62" t="s">
        <v>143</v>
      </c>
      <c r="M440" s="394">
        <f>IFERROR(VLOOKUP(L440,'[3]Listas Activos'!$B$24:$C$28,2,0),0)</f>
        <v>1</v>
      </c>
      <c r="N440" s="62" t="s">
        <v>96</v>
      </c>
      <c r="O440" s="394">
        <f>IFERROR(VLOOKUP(N440,'[3]Listas Activos'!$B$31:$C$35,2,0),0)</f>
        <v>5</v>
      </c>
      <c r="P440" s="62" t="s">
        <v>96</v>
      </c>
      <c r="Q440" s="394">
        <f>IFERROR(VLOOKUP(P440,'[3]Listas Activos'!$B$38:$C$42,2,0),0)</f>
        <v>5</v>
      </c>
      <c r="R440" s="394">
        <f t="shared" si="34"/>
        <v>5</v>
      </c>
      <c r="S440" s="394" t="str">
        <f>IFERROR(VLOOKUP(R440,'[3]Listas Activos'!$B$4:$C$7,2,0),"-")</f>
        <v>Alto</v>
      </c>
      <c r="T440" s="66"/>
      <c r="U440" s="64" t="s">
        <v>116</v>
      </c>
      <c r="V440" s="137"/>
      <c r="W440" s="137"/>
      <c r="X440" s="137"/>
      <c r="Y440" s="137"/>
      <c r="Z440" s="64"/>
      <c r="AA440" s="137"/>
      <c r="AB440" s="137"/>
      <c r="AC440" s="137"/>
      <c r="AD440" s="138"/>
      <c r="AE440" s="137"/>
      <c r="AF440" s="124"/>
      <c r="AG440" s="137"/>
      <c r="AH440" s="139"/>
      <c r="AI440" s="94"/>
      <c r="AJ440" s="95"/>
      <c r="AK440" s="95"/>
      <c r="AL440" s="96"/>
      <c r="AM440" s="64"/>
      <c r="AN440" s="138"/>
      <c r="AO440" s="137"/>
      <c r="AP440" s="137"/>
      <c r="AQ440" s="139"/>
    </row>
    <row r="441" spans="1:43" ht="82.5" customHeight="1">
      <c r="A441" s="67">
        <v>434</v>
      </c>
      <c r="B441" s="464" t="s">
        <v>947</v>
      </c>
      <c r="C441" s="465" t="s">
        <v>1079</v>
      </c>
      <c r="D441" s="204" t="s">
        <v>1185</v>
      </c>
      <c r="E441" s="204" t="s">
        <v>1186</v>
      </c>
      <c r="F441" s="289" t="s">
        <v>137</v>
      </c>
      <c r="G441" s="256" t="s">
        <v>1000</v>
      </c>
      <c r="H441" s="466" t="s">
        <v>974</v>
      </c>
      <c r="I441" s="466" t="s">
        <v>974</v>
      </c>
      <c r="J441" s="146" t="s">
        <v>113</v>
      </c>
      <c r="K441" s="472" t="s">
        <v>163</v>
      </c>
      <c r="L441" s="62" t="s">
        <v>143</v>
      </c>
      <c r="M441" s="394">
        <f>IFERROR(VLOOKUP(L441,'[3]Listas Activos'!$B$24:$C$28,2,0),0)</f>
        <v>1</v>
      </c>
      <c r="N441" s="62" t="s">
        <v>96</v>
      </c>
      <c r="O441" s="394">
        <f>IFERROR(VLOOKUP(N441,'[3]Listas Activos'!$B$31:$C$35,2,0),0)</f>
        <v>5</v>
      </c>
      <c r="P441" s="62" t="s">
        <v>96</v>
      </c>
      <c r="Q441" s="394">
        <f>IFERROR(VLOOKUP(P441,'[3]Listas Activos'!$B$38:$C$42,2,0),0)</f>
        <v>5</v>
      </c>
      <c r="R441" s="394">
        <f t="shared" si="34"/>
        <v>5</v>
      </c>
      <c r="S441" s="394" t="str">
        <f>IFERROR(VLOOKUP(R441,'[3]Listas Activos'!$B$4:$C$7,2,0),"-")</f>
        <v>Alto</v>
      </c>
      <c r="T441" s="66"/>
      <c r="U441" s="64" t="s">
        <v>116</v>
      </c>
      <c r="V441" s="137"/>
      <c r="W441" s="137"/>
      <c r="X441" s="137"/>
      <c r="Y441" s="137"/>
      <c r="Z441" s="64"/>
      <c r="AA441" s="137"/>
      <c r="AB441" s="137"/>
      <c r="AC441" s="137"/>
      <c r="AD441" s="138"/>
      <c r="AE441" s="137"/>
      <c r="AF441" s="124"/>
      <c r="AG441" s="137"/>
      <c r="AH441" s="139"/>
      <c r="AI441" s="94"/>
      <c r="AJ441" s="95"/>
      <c r="AK441" s="95"/>
      <c r="AL441" s="96"/>
      <c r="AM441" s="64"/>
      <c r="AN441" s="138"/>
      <c r="AO441" s="137"/>
      <c r="AP441" s="137"/>
      <c r="AQ441" s="139"/>
    </row>
    <row r="442" spans="1:43" ht="82.5" customHeight="1">
      <c r="A442" s="67">
        <v>435</v>
      </c>
      <c r="B442" s="464" t="s">
        <v>947</v>
      </c>
      <c r="C442" s="465" t="s">
        <v>1079</v>
      </c>
      <c r="D442" s="204" t="s">
        <v>1187</v>
      </c>
      <c r="E442" s="204" t="s">
        <v>1188</v>
      </c>
      <c r="F442" s="289" t="s">
        <v>137</v>
      </c>
      <c r="G442" s="256" t="s">
        <v>1189</v>
      </c>
      <c r="H442" s="466" t="s">
        <v>974</v>
      </c>
      <c r="I442" s="466" t="s">
        <v>974</v>
      </c>
      <c r="J442" s="146" t="s">
        <v>93</v>
      </c>
      <c r="K442" s="472" t="s">
        <v>163</v>
      </c>
      <c r="L442" s="62" t="s">
        <v>143</v>
      </c>
      <c r="M442" s="394">
        <f>IFERROR(VLOOKUP(L442,'[3]Listas Activos'!$B$24:$C$28,2,0),0)</f>
        <v>1</v>
      </c>
      <c r="N442" s="62" t="s">
        <v>96</v>
      </c>
      <c r="O442" s="394">
        <f>IFERROR(VLOOKUP(N442,'[3]Listas Activos'!$B$31:$C$35,2,0),0)</f>
        <v>5</v>
      </c>
      <c r="P442" s="62" t="s">
        <v>96</v>
      </c>
      <c r="Q442" s="394">
        <f>IFERROR(VLOOKUP(P442,'[3]Listas Activos'!$B$38:$C$42,2,0),0)</f>
        <v>5</v>
      </c>
      <c r="R442" s="394">
        <f t="shared" si="34"/>
        <v>5</v>
      </c>
      <c r="S442" s="394" t="str">
        <f>IFERROR(VLOOKUP(R442,'[3]Listas Activos'!$B$4:$C$7,2,0),"-")</f>
        <v>Alto</v>
      </c>
      <c r="T442" s="66"/>
      <c r="U442" s="64" t="s">
        <v>116</v>
      </c>
      <c r="V442" s="137"/>
      <c r="W442" s="137"/>
      <c r="X442" s="137"/>
      <c r="Y442" s="137"/>
      <c r="Z442" s="64"/>
      <c r="AA442" s="137"/>
      <c r="AB442" s="137"/>
      <c r="AC442" s="137"/>
      <c r="AD442" s="138"/>
      <c r="AE442" s="137"/>
      <c r="AF442" s="124"/>
      <c r="AG442" s="137"/>
      <c r="AH442" s="139"/>
      <c r="AI442" s="94"/>
      <c r="AJ442" s="95"/>
      <c r="AK442" s="95"/>
      <c r="AL442" s="96"/>
      <c r="AM442" s="64"/>
      <c r="AN442" s="138"/>
      <c r="AO442" s="137"/>
      <c r="AP442" s="137"/>
      <c r="AQ442" s="139"/>
    </row>
    <row r="443" spans="1:43" ht="82.5" customHeight="1">
      <c r="A443" s="67">
        <v>436</v>
      </c>
      <c r="B443" s="464" t="s">
        <v>947</v>
      </c>
      <c r="C443" s="465" t="s">
        <v>1079</v>
      </c>
      <c r="D443" s="204" t="s">
        <v>1190</v>
      </c>
      <c r="E443" s="204" t="s">
        <v>1191</v>
      </c>
      <c r="F443" s="289" t="s">
        <v>137</v>
      </c>
      <c r="G443" s="256" t="s">
        <v>1189</v>
      </c>
      <c r="H443" s="466" t="s">
        <v>974</v>
      </c>
      <c r="I443" s="466" t="s">
        <v>974</v>
      </c>
      <c r="J443" s="146" t="s">
        <v>113</v>
      </c>
      <c r="K443" s="472" t="s">
        <v>163</v>
      </c>
      <c r="L443" s="62" t="s">
        <v>143</v>
      </c>
      <c r="M443" s="394">
        <f>IFERROR(VLOOKUP(L443,'[3]Listas Activos'!$B$24:$C$28,2,0),0)</f>
        <v>1</v>
      </c>
      <c r="N443" s="62" t="s">
        <v>96</v>
      </c>
      <c r="O443" s="394">
        <f>IFERROR(VLOOKUP(N443,'[3]Listas Activos'!$B$31:$C$35,2,0),0)</f>
        <v>5</v>
      </c>
      <c r="P443" s="62" t="s">
        <v>96</v>
      </c>
      <c r="Q443" s="394">
        <f>IFERROR(VLOOKUP(P443,'[3]Listas Activos'!$B$38:$C$42,2,0),0)</f>
        <v>5</v>
      </c>
      <c r="R443" s="394">
        <f t="shared" si="34"/>
        <v>5</v>
      </c>
      <c r="S443" s="394" t="str">
        <f>IFERROR(VLOOKUP(R443,'[3]Listas Activos'!$B$4:$C$7,2,0),"-")</f>
        <v>Alto</v>
      </c>
      <c r="T443" s="66"/>
      <c r="U443" s="64" t="s">
        <v>116</v>
      </c>
      <c r="V443" s="137"/>
      <c r="W443" s="137"/>
      <c r="X443" s="137"/>
      <c r="Y443" s="137"/>
      <c r="Z443" s="64"/>
      <c r="AA443" s="137"/>
      <c r="AB443" s="137"/>
      <c r="AC443" s="137"/>
      <c r="AD443" s="138"/>
      <c r="AE443" s="137"/>
      <c r="AF443" s="124"/>
      <c r="AG443" s="137"/>
      <c r="AH443" s="139"/>
      <c r="AI443" s="94"/>
      <c r="AJ443" s="95"/>
      <c r="AK443" s="95"/>
      <c r="AL443" s="96"/>
      <c r="AM443" s="64"/>
      <c r="AN443" s="138"/>
      <c r="AO443" s="137"/>
      <c r="AP443" s="137"/>
      <c r="AQ443" s="139"/>
    </row>
    <row r="444" spans="1:43" ht="82.5" customHeight="1">
      <c r="A444" s="67">
        <v>437</v>
      </c>
      <c r="B444" s="464" t="s">
        <v>947</v>
      </c>
      <c r="C444" s="465" t="s">
        <v>1079</v>
      </c>
      <c r="D444" s="204" t="s">
        <v>1192</v>
      </c>
      <c r="E444" s="204" t="s">
        <v>1193</v>
      </c>
      <c r="F444" s="289" t="s">
        <v>137</v>
      </c>
      <c r="G444" s="256" t="s">
        <v>1189</v>
      </c>
      <c r="H444" s="466" t="s">
        <v>974</v>
      </c>
      <c r="I444" s="466" t="s">
        <v>974</v>
      </c>
      <c r="J444" s="146" t="s">
        <v>113</v>
      </c>
      <c r="K444" s="472" t="s">
        <v>163</v>
      </c>
      <c r="L444" s="62" t="s">
        <v>143</v>
      </c>
      <c r="M444" s="394">
        <f>IFERROR(VLOOKUP(L444,'[3]Listas Activos'!$B$24:$C$28,2,0),0)</f>
        <v>1</v>
      </c>
      <c r="N444" s="62" t="s">
        <v>96</v>
      </c>
      <c r="O444" s="394">
        <f>IFERROR(VLOOKUP(N444,'[3]Listas Activos'!$B$31:$C$35,2,0),0)</f>
        <v>5</v>
      </c>
      <c r="P444" s="62" t="s">
        <v>96</v>
      </c>
      <c r="Q444" s="394">
        <f>IFERROR(VLOOKUP(P444,'[3]Listas Activos'!$B$38:$C$42,2,0),0)</f>
        <v>5</v>
      </c>
      <c r="R444" s="394">
        <f t="shared" si="34"/>
        <v>5</v>
      </c>
      <c r="S444" s="394" t="str">
        <f>IFERROR(VLOOKUP(R444,'[3]Listas Activos'!$B$4:$C$7,2,0),"-")</f>
        <v>Alto</v>
      </c>
      <c r="T444" s="66"/>
      <c r="U444" s="64" t="s">
        <v>116</v>
      </c>
      <c r="V444" s="137"/>
      <c r="W444" s="137"/>
      <c r="X444" s="137"/>
      <c r="Y444" s="137"/>
      <c r="Z444" s="64"/>
      <c r="AA444" s="137"/>
      <c r="AB444" s="137"/>
      <c r="AC444" s="137"/>
      <c r="AD444" s="138"/>
      <c r="AE444" s="137"/>
      <c r="AF444" s="124"/>
      <c r="AG444" s="137"/>
      <c r="AH444" s="139"/>
      <c r="AI444" s="94"/>
      <c r="AJ444" s="95"/>
      <c r="AK444" s="95"/>
      <c r="AL444" s="96"/>
      <c r="AM444" s="64"/>
      <c r="AN444" s="138"/>
      <c r="AO444" s="137"/>
      <c r="AP444" s="137"/>
      <c r="AQ444" s="139"/>
    </row>
    <row r="445" spans="1:43" ht="82.5" customHeight="1">
      <c r="A445" s="67">
        <v>438</v>
      </c>
      <c r="B445" s="464" t="s">
        <v>947</v>
      </c>
      <c r="C445" s="465" t="s">
        <v>1079</v>
      </c>
      <c r="D445" s="204" t="s">
        <v>1194</v>
      </c>
      <c r="E445" s="204" t="s">
        <v>1195</v>
      </c>
      <c r="F445" s="289" t="s">
        <v>137</v>
      </c>
      <c r="G445" s="256" t="s">
        <v>994</v>
      </c>
      <c r="H445" s="466" t="s">
        <v>974</v>
      </c>
      <c r="I445" s="466" t="s">
        <v>974</v>
      </c>
      <c r="J445" s="146" t="s">
        <v>93</v>
      </c>
      <c r="K445" s="467" t="s">
        <v>163</v>
      </c>
      <c r="L445" s="62" t="s">
        <v>143</v>
      </c>
      <c r="M445" s="394">
        <f>IFERROR(VLOOKUP(L445,'[3]Listas Activos'!$B$24:$C$28,2,0),0)</f>
        <v>1</v>
      </c>
      <c r="N445" s="62" t="s">
        <v>96</v>
      </c>
      <c r="O445" s="394">
        <f>IFERROR(VLOOKUP(N445,'[3]Listas Activos'!$B$31:$C$35,2,0),0)</f>
        <v>5</v>
      </c>
      <c r="P445" s="62" t="s">
        <v>96</v>
      </c>
      <c r="Q445" s="394">
        <f>IFERROR(VLOOKUP(P445,'[3]Listas Activos'!$B$38:$C$42,2,0),0)</f>
        <v>5</v>
      </c>
      <c r="R445" s="394">
        <f t="shared" si="34"/>
        <v>5</v>
      </c>
      <c r="S445" s="394" t="str">
        <f>IFERROR(VLOOKUP(R445,'[3]Listas Activos'!$B$4:$C$7,2,0),"-")</f>
        <v>Alto</v>
      </c>
      <c r="T445" s="66"/>
      <c r="U445" s="64" t="s">
        <v>116</v>
      </c>
      <c r="V445" s="137"/>
      <c r="W445" s="137"/>
      <c r="X445" s="137"/>
      <c r="Y445" s="137"/>
      <c r="Z445" s="64"/>
      <c r="AA445" s="137"/>
      <c r="AB445" s="137"/>
      <c r="AC445" s="137"/>
      <c r="AD445" s="138"/>
      <c r="AE445" s="137"/>
      <c r="AF445" s="124"/>
      <c r="AG445" s="137"/>
      <c r="AH445" s="139"/>
      <c r="AI445" s="94"/>
      <c r="AJ445" s="95"/>
      <c r="AK445" s="95"/>
      <c r="AL445" s="96"/>
      <c r="AM445" s="64"/>
      <c r="AN445" s="138"/>
      <c r="AO445" s="137"/>
      <c r="AP445" s="137"/>
      <c r="AQ445" s="139"/>
    </row>
    <row r="446" spans="1:43" ht="82.5" customHeight="1">
      <c r="A446" s="67">
        <v>439</v>
      </c>
      <c r="B446" s="464" t="s">
        <v>947</v>
      </c>
      <c r="C446" s="465" t="s">
        <v>1079</v>
      </c>
      <c r="D446" s="204" t="s">
        <v>1196</v>
      </c>
      <c r="E446" s="204" t="s">
        <v>1197</v>
      </c>
      <c r="F446" s="289" t="s">
        <v>137</v>
      </c>
      <c r="G446" s="256" t="s">
        <v>994</v>
      </c>
      <c r="H446" s="466" t="s">
        <v>974</v>
      </c>
      <c r="I446" s="466" t="s">
        <v>974</v>
      </c>
      <c r="J446" s="146" t="s">
        <v>93</v>
      </c>
      <c r="K446" s="467" t="s">
        <v>163</v>
      </c>
      <c r="L446" s="62" t="s">
        <v>143</v>
      </c>
      <c r="M446" s="394">
        <f>IFERROR(VLOOKUP(L446,'[3]Listas Activos'!$B$24:$C$28,2,0),0)</f>
        <v>1</v>
      </c>
      <c r="N446" s="62" t="s">
        <v>96</v>
      </c>
      <c r="O446" s="394">
        <f>IFERROR(VLOOKUP(N446,'[3]Listas Activos'!$B$31:$C$35,2,0),0)</f>
        <v>5</v>
      </c>
      <c r="P446" s="62" t="s">
        <v>96</v>
      </c>
      <c r="Q446" s="394">
        <f>IFERROR(VLOOKUP(P446,'[3]Listas Activos'!$B$38:$C$42,2,0),0)</f>
        <v>5</v>
      </c>
      <c r="R446" s="394">
        <f t="shared" si="34"/>
        <v>5</v>
      </c>
      <c r="S446" s="394" t="str">
        <f>IFERROR(VLOOKUP(R446,'[3]Listas Activos'!$B$4:$C$7,2,0),"-")</f>
        <v>Alto</v>
      </c>
      <c r="T446" s="66"/>
      <c r="U446" s="64" t="s">
        <v>116</v>
      </c>
      <c r="V446" s="137"/>
      <c r="W446" s="137"/>
      <c r="X446" s="137"/>
      <c r="Y446" s="137"/>
      <c r="Z446" s="64"/>
      <c r="AA446" s="137"/>
      <c r="AB446" s="137"/>
      <c r="AC446" s="137"/>
      <c r="AD446" s="138"/>
      <c r="AE446" s="137"/>
      <c r="AF446" s="124"/>
      <c r="AG446" s="137"/>
      <c r="AH446" s="139"/>
      <c r="AI446" s="94"/>
      <c r="AJ446" s="95"/>
      <c r="AK446" s="95"/>
      <c r="AL446" s="96"/>
      <c r="AM446" s="64"/>
      <c r="AN446" s="138"/>
      <c r="AO446" s="137"/>
      <c r="AP446" s="137"/>
      <c r="AQ446" s="139"/>
    </row>
    <row r="447" spans="1:43" ht="82.5" customHeight="1">
      <c r="A447" s="67">
        <v>440</v>
      </c>
      <c r="B447" s="464" t="s">
        <v>947</v>
      </c>
      <c r="C447" s="465" t="s">
        <v>1079</v>
      </c>
      <c r="D447" s="204" t="s">
        <v>1198</v>
      </c>
      <c r="E447" s="204" t="s">
        <v>1199</v>
      </c>
      <c r="F447" s="289" t="s">
        <v>137</v>
      </c>
      <c r="G447" s="256" t="s">
        <v>994</v>
      </c>
      <c r="H447" s="466" t="s">
        <v>974</v>
      </c>
      <c r="I447" s="466" t="s">
        <v>974</v>
      </c>
      <c r="J447" s="146" t="s">
        <v>93</v>
      </c>
      <c r="K447" s="467" t="s">
        <v>163</v>
      </c>
      <c r="L447" s="62" t="s">
        <v>143</v>
      </c>
      <c r="M447" s="394">
        <f>IFERROR(VLOOKUP(L447,'[3]Listas Activos'!$B$24:$C$28,2,0),0)</f>
        <v>1</v>
      </c>
      <c r="N447" s="62" t="s">
        <v>96</v>
      </c>
      <c r="O447" s="394">
        <f>IFERROR(VLOOKUP(N447,'[3]Listas Activos'!$B$31:$C$35,2,0),0)</f>
        <v>5</v>
      </c>
      <c r="P447" s="62" t="s">
        <v>96</v>
      </c>
      <c r="Q447" s="394">
        <f>IFERROR(VLOOKUP(P447,'[3]Listas Activos'!$B$38:$C$42,2,0),0)</f>
        <v>5</v>
      </c>
      <c r="R447" s="394">
        <f t="shared" si="34"/>
        <v>5</v>
      </c>
      <c r="S447" s="394" t="str">
        <f>IFERROR(VLOOKUP(R447,'[3]Listas Activos'!$B$4:$C$7,2,0),"-")</f>
        <v>Alto</v>
      </c>
      <c r="T447" s="66"/>
      <c r="U447" s="64" t="s">
        <v>116</v>
      </c>
      <c r="V447" s="137"/>
      <c r="W447" s="137"/>
      <c r="X447" s="137"/>
      <c r="Y447" s="137"/>
      <c r="Z447" s="64"/>
      <c r="AA447" s="137"/>
      <c r="AB447" s="137"/>
      <c r="AC447" s="137"/>
      <c r="AD447" s="138"/>
      <c r="AE447" s="137"/>
      <c r="AF447" s="124"/>
      <c r="AG447" s="137"/>
      <c r="AH447" s="139"/>
      <c r="AI447" s="94"/>
      <c r="AJ447" s="95"/>
      <c r="AK447" s="95"/>
      <c r="AL447" s="96"/>
      <c r="AM447" s="64"/>
      <c r="AN447" s="138"/>
      <c r="AO447" s="137"/>
      <c r="AP447" s="137"/>
      <c r="AQ447" s="139"/>
    </row>
    <row r="448" spans="1:43" ht="82.5" customHeight="1">
      <c r="A448" s="67">
        <v>441</v>
      </c>
      <c r="B448" s="464" t="s">
        <v>947</v>
      </c>
      <c r="C448" s="465" t="s">
        <v>1079</v>
      </c>
      <c r="D448" s="204" t="s">
        <v>1200</v>
      </c>
      <c r="E448" s="204" t="s">
        <v>1201</v>
      </c>
      <c r="F448" s="289" t="s">
        <v>137</v>
      </c>
      <c r="G448" s="256" t="s">
        <v>994</v>
      </c>
      <c r="H448" s="466" t="s">
        <v>974</v>
      </c>
      <c r="I448" s="466" t="s">
        <v>974</v>
      </c>
      <c r="J448" s="146" t="s">
        <v>93</v>
      </c>
      <c r="K448" s="467" t="s">
        <v>163</v>
      </c>
      <c r="L448" s="62" t="s">
        <v>143</v>
      </c>
      <c r="M448" s="394">
        <f>IFERROR(VLOOKUP(L448,'[3]Listas Activos'!$B$24:$C$28,2,0),0)</f>
        <v>1</v>
      </c>
      <c r="N448" s="62" t="s">
        <v>96</v>
      </c>
      <c r="O448" s="394">
        <f>IFERROR(VLOOKUP(N448,'[3]Listas Activos'!$B$31:$C$35,2,0),0)</f>
        <v>5</v>
      </c>
      <c r="P448" s="62" t="s">
        <v>96</v>
      </c>
      <c r="Q448" s="394">
        <f>IFERROR(VLOOKUP(P448,'[3]Listas Activos'!$B$38:$C$42,2,0),0)</f>
        <v>5</v>
      </c>
      <c r="R448" s="394">
        <f t="shared" si="34"/>
        <v>5</v>
      </c>
      <c r="S448" s="394" t="str">
        <f>IFERROR(VLOOKUP(R448,'[3]Listas Activos'!$B$4:$C$7,2,0),"-")</f>
        <v>Alto</v>
      </c>
      <c r="T448" s="66"/>
      <c r="U448" s="64" t="s">
        <v>116</v>
      </c>
      <c r="V448" s="137"/>
      <c r="W448" s="137"/>
      <c r="X448" s="137"/>
      <c r="Y448" s="137"/>
      <c r="Z448" s="64"/>
      <c r="AA448" s="137"/>
      <c r="AB448" s="137"/>
      <c r="AC448" s="137"/>
      <c r="AD448" s="138"/>
      <c r="AE448" s="137"/>
      <c r="AF448" s="124"/>
      <c r="AG448" s="137"/>
      <c r="AH448" s="139"/>
      <c r="AI448" s="94"/>
      <c r="AJ448" s="95"/>
      <c r="AK448" s="95"/>
      <c r="AL448" s="96"/>
      <c r="AM448" s="64"/>
      <c r="AN448" s="138"/>
      <c r="AO448" s="137"/>
      <c r="AP448" s="137"/>
      <c r="AQ448" s="139"/>
    </row>
    <row r="449" spans="1:43" ht="82.5" customHeight="1">
      <c r="A449" s="67">
        <v>442</v>
      </c>
      <c r="B449" s="464" t="s">
        <v>947</v>
      </c>
      <c r="C449" s="465" t="s">
        <v>1079</v>
      </c>
      <c r="D449" s="204" t="s">
        <v>1202</v>
      </c>
      <c r="E449" s="204" t="s">
        <v>1203</v>
      </c>
      <c r="F449" s="289" t="s">
        <v>137</v>
      </c>
      <c r="G449" s="256" t="s">
        <v>994</v>
      </c>
      <c r="H449" s="466" t="s">
        <v>974</v>
      </c>
      <c r="I449" s="466" t="s">
        <v>974</v>
      </c>
      <c r="J449" s="146" t="s">
        <v>93</v>
      </c>
      <c r="K449" s="467" t="s">
        <v>163</v>
      </c>
      <c r="L449" s="62" t="s">
        <v>143</v>
      </c>
      <c r="M449" s="394">
        <f>IFERROR(VLOOKUP(L449,'[3]Listas Activos'!$B$24:$C$28,2,0),0)</f>
        <v>1</v>
      </c>
      <c r="N449" s="62" t="s">
        <v>96</v>
      </c>
      <c r="O449" s="394">
        <f>IFERROR(VLOOKUP(N449,'[3]Listas Activos'!$B$31:$C$35,2,0),0)</f>
        <v>5</v>
      </c>
      <c r="P449" s="62" t="s">
        <v>96</v>
      </c>
      <c r="Q449" s="394">
        <f>IFERROR(VLOOKUP(P449,'[3]Listas Activos'!$B$38:$C$42,2,0),0)</f>
        <v>5</v>
      </c>
      <c r="R449" s="394">
        <f t="shared" si="34"/>
        <v>5</v>
      </c>
      <c r="S449" s="394" t="str">
        <f>IFERROR(VLOOKUP(R449,'[3]Listas Activos'!$B$4:$C$7,2,0),"-")</f>
        <v>Alto</v>
      </c>
      <c r="T449" s="66"/>
      <c r="U449" s="64" t="s">
        <v>116</v>
      </c>
      <c r="V449" s="137"/>
      <c r="W449" s="137"/>
      <c r="X449" s="137"/>
      <c r="Y449" s="137"/>
      <c r="Z449" s="64"/>
      <c r="AA449" s="137"/>
      <c r="AB449" s="137"/>
      <c r="AC449" s="137"/>
      <c r="AD449" s="138"/>
      <c r="AE449" s="137"/>
      <c r="AF449" s="124"/>
      <c r="AG449" s="137"/>
      <c r="AH449" s="139"/>
      <c r="AI449" s="94"/>
      <c r="AJ449" s="95"/>
      <c r="AK449" s="95"/>
      <c r="AL449" s="96"/>
      <c r="AM449" s="64"/>
      <c r="AN449" s="138"/>
      <c r="AO449" s="137"/>
      <c r="AP449" s="137"/>
      <c r="AQ449" s="139"/>
    </row>
    <row r="450" spans="1:43" ht="82.5" customHeight="1">
      <c r="A450" s="67">
        <v>443</v>
      </c>
      <c r="B450" s="464" t="s">
        <v>947</v>
      </c>
      <c r="C450" s="465" t="s">
        <v>1079</v>
      </c>
      <c r="D450" s="204" t="s">
        <v>1204</v>
      </c>
      <c r="E450" s="204" t="s">
        <v>1205</v>
      </c>
      <c r="F450" s="289" t="s">
        <v>137</v>
      </c>
      <c r="G450" s="256" t="s">
        <v>994</v>
      </c>
      <c r="H450" s="466" t="s">
        <v>974</v>
      </c>
      <c r="I450" s="466" t="s">
        <v>974</v>
      </c>
      <c r="J450" s="146" t="s">
        <v>93</v>
      </c>
      <c r="K450" s="467" t="s">
        <v>163</v>
      </c>
      <c r="L450" s="62" t="s">
        <v>143</v>
      </c>
      <c r="M450" s="394">
        <f>IFERROR(VLOOKUP(L450,'[3]Listas Activos'!$B$24:$C$28,2,0),0)</f>
        <v>1</v>
      </c>
      <c r="N450" s="62" t="s">
        <v>96</v>
      </c>
      <c r="O450" s="394">
        <f>IFERROR(VLOOKUP(N450,'[3]Listas Activos'!$B$31:$C$35,2,0),0)</f>
        <v>5</v>
      </c>
      <c r="P450" s="62" t="s">
        <v>96</v>
      </c>
      <c r="Q450" s="394">
        <f>IFERROR(VLOOKUP(P450,'[3]Listas Activos'!$B$38:$C$42,2,0),0)</f>
        <v>5</v>
      </c>
      <c r="R450" s="394">
        <f t="shared" si="34"/>
        <v>5</v>
      </c>
      <c r="S450" s="394" t="str">
        <f>IFERROR(VLOOKUP(R450,'[3]Listas Activos'!$B$4:$C$7,2,0),"-")</f>
        <v>Alto</v>
      </c>
      <c r="T450" s="66"/>
      <c r="U450" s="64" t="s">
        <v>116</v>
      </c>
      <c r="V450" s="137"/>
      <c r="W450" s="137"/>
      <c r="X450" s="137"/>
      <c r="Y450" s="137"/>
      <c r="Z450" s="64"/>
      <c r="AA450" s="137"/>
      <c r="AB450" s="137"/>
      <c r="AC450" s="137"/>
      <c r="AD450" s="138"/>
      <c r="AE450" s="137"/>
      <c r="AF450" s="124"/>
      <c r="AG450" s="137"/>
      <c r="AH450" s="139"/>
      <c r="AI450" s="94"/>
      <c r="AJ450" s="95"/>
      <c r="AK450" s="95"/>
      <c r="AL450" s="96"/>
      <c r="AM450" s="64"/>
      <c r="AN450" s="138"/>
      <c r="AO450" s="137"/>
      <c r="AP450" s="137"/>
      <c r="AQ450" s="139"/>
    </row>
    <row r="451" spans="1:43" ht="82.5" customHeight="1">
      <c r="A451" s="67">
        <v>444</v>
      </c>
      <c r="B451" s="464" t="s">
        <v>947</v>
      </c>
      <c r="C451" s="465" t="s">
        <v>1079</v>
      </c>
      <c r="D451" s="204" t="s">
        <v>1206</v>
      </c>
      <c r="E451" s="204" t="s">
        <v>1207</v>
      </c>
      <c r="F451" s="289" t="s">
        <v>137</v>
      </c>
      <c r="G451" s="256" t="s">
        <v>994</v>
      </c>
      <c r="H451" s="466" t="s">
        <v>974</v>
      </c>
      <c r="I451" s="466" t="s">
        <v>974</v>
      </c>
      <c r="J451" s="146" t="s">
        <v>93</v>
      </c>
      <c r="K451" s="467" t="s">
        <v>163</v>
      </c>
      <c r="L451" s="62" t="s">
        <v>143</v>
      </c>
      <c r="M451" s="394">
        <f>IFERROR(VLOOKUP(L451,'[3]Listas Activos'!$B$24:$C$28,2,0),0)</f>
        <v>1</v>
      </c>
      <c r="N451" s="62" t="s">
        <v>96</v>
      </c>
      <c r="O451" s="394">
        <f>IFERROR(VLOOKUP(N451,'[3]Listas Activos'!$B$31:$C$35,2,0),0)</f>
        <v>5</v>
      </c>
      <c r="P451" s="62" t="s">
        <v>96</v>
      </c>
      <c r="Q451" s="394">
        <f>IFERROR(VLOOKUP(P451,'[3]Listas Activos'!$B$38:$C$42,2,0),0)</f>
        <v>5</v>
      </c>
      <c r="R451" s="394">
        <f t="shared" si="34"/>
        <v>5</v>
      </c>
      <c r="S451" s="394" t="str">
        <f>IFERROR(VLOOKUP(R451,'[3]Listas Activos'!$B$4:$C$7,2,0),"-")</f>
        <v>Alto</v>
      </c>
      <c r="T451" s="66"/>
      <c r="U451" s="64" t="s">
        <v>116</v>
      </c>
      <c r="V451" s="137"/>
      <c r="W451" s="137"/>
      <c r="X451" s="137"/>
      <c r="Y451" s="137"/>
      <c r="Z451" s="64"/>
      <c r="AA451" s="137"/>
      <c r="AB451" s="137"/>
      <c r="AC451" s="137"/>
      <c r="AD451" s="138"/>
      <c r="AE451" s="137"/>
      <c r="AF451" s="124"/>
      <c r="AG451" s="137"/>
      <c r="AH451" s="139"/>
      <c r="AI451" s="94"/>
      <c r="AJ451" s="95"/>
      <c r="AK451" s="95"/>
      <c r="AL451" s="96"/>
      <c r="AM451" s="64"/>
      <c r="AN451" s="138"/>
      <c r="AO451" s="137"/>
      <c r="AP451" s="137"/>
      <c r="AQ451" s="139"/>
    </row>
    <row r="452" spans="1:43" ht="82.5" customHeight="1">
      <c r="A452" s="67">
        <v>445</v>
      </c>
      <c r="B452" s="464" t="s">
        <v>947</v>
      </c>
      <c r="C452" s="465" t="s">
        <v>1079</v>
      </c>
      <c r="D452" s="204" t="s">
        <v>1208</v>
      </c>
      <c r="E452" s="204" t="s">
        <v>1209</v>
      </c>
      <c r="F452" s="289" t="s">
        <v>137</v>
      </c>
      <c r="G452" s="256" t="s">
        <v>994</v>
      </c>
      <c r="H452" s="466" t="s">
        <v>974</v>
      </c>
      <c r="I452" s="466" t="s">
        <v>974</v>
      </c>
      <c r="J452" s="146" t="s">
        <v>93</v>
      </c>
      <c r="K452" s="467" t="s">
        <v>163</v>
      </c>
      <c r="L452" s="62" t="s">
        <v>143</v>
      </c>
      <c r="M452" s="394">
        <f>IFERROR(VLOOKUP(L452,'[3]Listas Activos'!$B$24:$C$28,2,0),0)</f>
        <v>1</v>
      </c>
      <c r="N452" s="62" t="s">
        <v>96</v>
      </c>
      <c r="O452" s="394">
        <f>IFERROR(VLOOKUP(N452,'[3]Listas Activos'!$B$31:$C$35,2,0),0)</f>
        <v>5</v>
      </c>
      <c r="P452" s="62" t="s">
        <v>96</v>
      </c>
      <c r="Q452" s="394">
        <f>IFERROR(VLOOKUP(P452,'[3]Listas Activos'!$B$38:$C$42,2,0),0)</f>
        <v>5</v>
      </c>
      <c r="R452" s="394">
        <f t="shared" si="34"/>
        <v>5</v>
      </c>
      <c r="S452" s="394" t="str">
        <f>IFERROR(VLOOKUP(R452,'[3]Listas Activos'!$B$4:$C$7,2,0),"-")</f>
        <v>Alto</v>
      </c>
      <c r="T452" s="66"/>
      <c r="U452" s="64" t="s">
        <v>116</v>
      </c>
      <c r="V452" s="137"/>
      <c r="W452" s="137"/>
      <c r="X452" s="137"/>
      <c r="Y452" s="137"/>
      <c r="Z452" s="64"/>
      <c r="AA452" s="137"/>
      <c r="AB452" s="137"/>
      <c r="AC452" s="137"/>
      <c r="AD452" s="138"/>
      <c r="AE452" s="137"/>
      <c r="AF452" s="124"/>
      <c r="AG452" s="137"/>
      <c r="AH452" s="139"/>
      <c r="AI452" s="94"/>
      <c r="AJ452" s="95"/>
      <c r="AK452" s="95"/>
      <c r="AL452" s="96"/>
      <c r="AM452" s="64"/>
      <c r="AN452" s="138"/>
      <c r="AO452" s="137"/>
      <c r="AP452" s="137"/>
      <c r="AQ452" s="139"/>
    </row>
    <row r="453" spans="1:43" ht="82.5" customHeight="1">
      <c r="A453" s="67">
        <v>446</v>
      </c>
      <c r="B453" s="464" t="s">
        <v>947</v>
      </c>
      <c r="C453" s="465" t="s">
        <v>1079</v>
      </c>
      <c r="D453" s="204" t="s">
        <v>1210</v>
      </c>
      <c r="E453" s="204" t="s">
        <v>1211</v>
      </c>
      <c r="F453" s="289" t="s">
        <v>137</v>
      </c>
      <c r="G453" s="256" t="s">
        <v>994</v>
      </c>
      <c r="H453" s="466" t="s">
        <v>974</v>
      </c>
      <c r="I453" s="466" t="s">
        <v>974</v>
      </c>
      <c r="J453" s="146" t="s">
        <v>93</v>
      </c>
      <c r="K453" s="467" t="s">
        <v>163</v>
      </c>
      <c r="L453" s="62" t="s">
        <v>143</v>
      </c>
      <c r="M453" s="394">
        <f>IFERROR(VLOOKUP(L453,'[3]Listas Activos'!$B$24:$C$28,2,0),0)</f>
        <v>1</v>
      </c>
      <c r="N453" s="62" t="s">
        <v>96</v>
      </c>
      <c r="O453" s="394">
        <f>IFERROR(VLOOKUP(N453,'[3]Listas Activos'!$B$31:$C$35,2,0),0)</f>
        <v>5</v>
      </c>
      <c r="P453" s="62" t="s">
        <v>96</v>
      </c>
      <c r="Q453" s="394">
        <f>IFERROR(VLOOKUP(P453,'[3]Listas Activos'!$B$38:$C$42,2,0),0)</f>
        <v>5</v>
      </c>
      <c r="R453" s="394">
        <f t="shared" si="34"/>
        <v>5</v>
      </c>
      <c r="S453" s="394" t="str">
        <f>IFERROR(VLOOKUP(R453,'[3]Listas Activos'!$B$4:$C$7,2,0),"-")</f>
        <v>Alto</v>
      </c>
      <c r="T453" s="66"/>
      <c r="U453" s="64" t="s">
        <v>116</v>
      </c>
      <c r="V453" s="137"/>
      <c r="W453" s="137"/>
      <c r="X453" s="137"/>
      <c r="Y453" s="137"/>
      <c r="Z453" s="64"/>
      <c r="AA453" s="137"/>
      <c r="AB453" s="137"/>
      <c r="AC453" s="137"/>
      <c r="AD453" s="138"/>
      <c r="AE453" s="137"/>
      <c r="AF453" s="124"/>
      <c r="AG453" s="137"/>
      <c r="AH453" s="139"/>
      <c r="AI453" s="94"/>
      <c r="AJ453" s="95"/>
      <c r="AK453" s="95"/>
      <c r="AL453" s="96"/>
      <c r="AM453" s="64"/>
      <c r="AN453" s="138"/>
      <c r="AO453" s="137"/>
      <c r="AP453" s="137"/>
      <c r="AQ453" s="139"/>
    </row>
    <row r="454" spans="1:43" ht="82.5" customHeight="1">
      <c r="A454" s="67">
        <v>447</v>
      </c>
      <c r="B454" s="464" t="s">
        <v>947</v>
      </c>
      <c r="C454" s="465" t="s">
        <v>1079</v>
      </c>
      <c r="D454" s="204" t="s">
        <v>1212</v>
      </c>
      <c r="E454" s="204" t="s">
        <v>1213</v>
      </c>
      <c r="F454" s="289" t="s">
        <v>137</v>
      </c>
      <c r="G454" s="256" t="s">
        <v>994</v>
      </c>
      <c r="H454" s="466" t="s">
        <v>974</v>
      </c>
      <c r="I454" s="466" t="s">
        <v>974</v>
      </c>
      <c r="J454" s="146" t="s">
        <v>93</v>
      </c>
      <c r="K454" s="467" t="s">
        <v>163</v>
      </c>
      <c r="L454" s="62" t="s">
        <v>143</v>
      </c>
      <c r="M454" s="394">
        <f>IFERROR(VLOOKUP(L454,'[3]Listas Activos'!$B$24:$C$28,2,0),0)</f>
        <v>1</v>
      </c>
      <c r="N454" s="62" t="s">
        <v>96</v>
      </c>
      <c r="O454" s="394">
        <f>IFERROR(VLOOKUP(N454,'[3]Listas Activos'!$B$31:$C$35,2,0),0)</f>
        <v>5</v>
      </c>
      <c r="P454" s="62" t="s">
        <v>96</v>
      </c>
      <c r="Q454" s="394">
        <f>IFERROR(VLOOKUP(P454,'[3]Listas Activos'!$B$38:$C$42,2,0),0)</f>
        <v>5</v>
      </c>
      <c r="R454" s="394">
        <f t="shared" si="34"/>
        <v>5</v>
      </c>
      <c r="S454" s="394" t="str">
        <f>IFERROR(VLOOKUP(R454,'[3]Listas Activos'!$B$4:$C$7,2,0),"-")</f>
        <v>Alto</v>
      </c>
      <c r="T454" s="66"/>
      <c r="U454" s="64" t="s">
        <v>116</v>
      </c>
      <c r="V454" s="137"/>
      <c r="W454" s="137"/>
      <c r="X454" s="137"/>
      <c r="Y454" s="137"/>
      <c r="Z454" s="64"/>
      <c r="AA454" s="137"/>
      <c r="AB454" s="137"/>
      <c r="AC454" s="137"/>
      <c r="AD454" s="138"/>
      <c r="AE454" s="137"/>
      <c r="AF454" s="124"/>
      <c r="AG454" s="137"/>
      <c r="AH454" s="139"/>
      <c r="AI454" s="94"/>
      <c r="AJ454" s="95"/>
      <c r="AK454" s="95"/>
      <c r="AL454" s="96"/>
      <c r="AM454" s="64"/>
      <c r="AN454" s="138"/>
      <c r="AO454" s="137"/>
      <c r="AP454" s="137"/>
      <c r="AQ454" s="139"/>
    </row>
    <row r="455" spans="1:43" ht="82.5" customHeight="1">
      <c r="A455" s="67">
        <v>448</v>
      </c>
      <c r="B455" s="464" t="s">
        <v>947</v>
      </c>
      <c r="C455" s="465" t="s">
        <v>1079</v>
      </c>
      <c r="D455" s="204" t="s">
        <v>1214</v>
      </c>
      <c r="E455" s="204" t="s">
        <v>1215</v>
      </c>
      <c r="F455" s="289" t="s">
        <v>137</v>
      </c>
      <c r="G455" s="256" t="s">
        <v>994</v>
      </c>
      <c r="H455" s="466" t="s">
        <v>974</v>
      </c>
      <c r="I455" s="466" t="s">
        <v>974</v>
      </c>
      <c r="J455" s="146" t="s">
        <v>93</v>
      </c>
      <c r="K455" s="467" t="s">
        <v>163</v>
      </c>
      <c r="L455" s="62" t="s">
        <v>143</v>
      </c>
      <c r="M455" s="394">
        <f>IFERROR(VLOOKUP(L455,'[3]Listas Activos'!$B$24:$C$28,2,0),0)</f>
        <v>1</v>
      </c>
      <c r="N455" s="62" t="s">
        <v>96</v>
      </c>
      <c r="O455" s="394">
        <f>IFERROR(VLOOKUP(N455,'[3]Listas Activos'!$B$31:$C$35,2,0),0)</f>
        <v>5</v>
      </c>
      <c r="P455" s="62" t="s">
        <v>96</v>
      </c>
      <c r="Q455" s="394">
        <f>IFERROR(VLOOKUP(P455,'[3]Listas Activos'!$B$38:$C$42,2,0),0)</f>
        <v>5</v>
      </c>
      <c r="R455" s="394">
        <f t="shared" si="34"/>
        <v>5</v>
      </c>
      <c r="S455" s="394" t="str">
        <f>IFERROR(VLOOKUP(R455,'[3]Listas Activos'!$B$4:$C$7,2,0),"-")</f>
        <v>Alto</v>
      </c>
      <c r="T455" s="66"/>
      <c r="U455" s="64" t="s">
        <v>116</v>
      </c>
      <c r="V455" s="137"/>
      <c r="W455" s="137"/>
      <c r="X455" s="137"/>
      <c r="Y455" s="137"/>
      <c r="Z455" s="64"/>
      <c r="AA455" s="137"/>
      <c r="AB455" s="137"/>
      <c r="AC455" s="137"/>
      <c r="AD455" s="138"/>
      <c r="AE455" s="137"/>
      <c r="AF455" s="124"/>
      <c r="AG455" s="137"/>
      <c r="AH455" s="139"/>
      <c r="AI455" s="94"/>
      <c r="AJ455" s="95"/>
      <c r="AK455" s="95"/>
      <c r="AL455" s="96"/>
      <c r="AM455" s="64"/>
      <c r="AN455" s="138"/>
      <c r="AO455" s="137"/>
      <c r="AP455" s="137"/>
      <c r="AQ455" s="139"/>
    </row>
    <row r="456" spans="1:43" ht="82.5" customHeight="1">
      <c r="A456" s="67">
        <v>449</v>
      </c>
      <c r="B456" s="464" t="s">
        <v>947</v>
      </c>
      <c r="C456" s="465" t="s">
        <v>1079</v>
      </c>
      <c r="D456" s="204" t="s">
        <v>1216</v>
      </c>
      <c r="E456" s="204" t="s">
        <v>1217</v>
      </c>
      <c r="F456" s="289" t="s">
        <v>137</v>
      </c>
      <c r="G456" s="256" t="s">
        <v>994</v>
      </c>
      <c r="H456" s="466" t="s">
        <v>974</v>
      </c>
      <c r="I456" s="466" t="s">
        <v>974</v>
      </c>
      <c r="J456" s="146" t="s">
        <v>93</v>
      </c>
      <c r="K456" s="467" t="s">
        <v>163</v>
      </c>
      <c r="L456" s="62" t="s">
        <v>143</v>
      </c>
      <c r="M456" s="394">
        <f>IFERROR(VLOOKUP(L456,'[3]Listas Activos'!$B$24:$C$28,2,0),0)</f>
        <v>1</v>
      </c>
      <c r="N456" s="62" t="s">
        <v>96</v>
      </c>
      <c r="O456" s="394">
        <f>IFERROR(VLOOKUP(N456,'[3]Listas Activos'!$B$31:$C$35,2,0),0)</f>
        <v>5</v>
      </c>
      <c r="P456" s="62" t="s">
        <v>96</v>
      </c>
      <c r="Q456" s="394">
        <f>IFERROR(VLOOKUP(P456,'[3]Listas Activos'!$B$38:$C$42,2,0),0)</f>
        <v>5</v>
      </c>
      <c r="R456" s="394">
        <f t="shared" si="34"/>
        <v>5</v>
      </c>
      <c r="S456" s="394" t="str">
        <f>IFERROR(VLOOKUP(R456,'[3]Listas Activos'!$B$4:$C$7,2,0),"-")</f>
        <v>Alto</v>
      </c>
      <c r="T456" s="66"/>
      <c r="U456" s="64" t="s">
        <v>116</v>
      </c>
      <c r="V456" s="137"/>
      <c r="W456" s="137"/>
      <c r="X456" s="137"/>
      <c r="Y456" s="137"/>
      <c r="Z456" s="64"/>
      <c r="AA456" s="137"/>
      <c r="AB456" s="137"/>
      <c r="AC456" s="137"/>
      <c r="AD456" s="138"/>
      <c r="AE456" s="137"/>
      <c r="AF456" s="124"/>
      <c r="AG456" s="137"/>
      <c r="AH456" s="139"/>
      <c r="AI456" s="94"/>
      <c r="AJ456" s="95"/>
      <c r="AK456" s="95"/>
      <c r="AL456" s="96"/>
      <c r="AM456" s="64"/>
      <c r="AN456" s="138"/>
      <c r="AO456" s="137"/>
      <c r="AP456" s="137"/>
      <c r="AQ456" s="139"/>
    </row>
    <row r="457" spans="1:43" ht="82.5" customHeight="1">
      <c r="A457" s="67">
        <v>450</v>
      </c>
      <c r="B457" s="464" t="s">
        <v>947</v>
      </c>
      <c r="C457" s="465" t="s">
        <v>1079</v>
      </c>
      <c r="D457" s="204" t="s">
        <v>1218</v>
      </c>
      <c r="E457" s="204" t="s">
        <v>1219</v>
      </c>
      <c r="F457" s="289" t="s">
        <v>137</v>
      </c>
      <c r="G457" s="256" t="s">
        <v>994</v>
      </c>
      <c r="H457" s="466" t="s">
        <v>974</v>
      </c>
      <c r="I457" s="466" t="s">
        <v>974</v>
      </c>
      <c r="J457" s="146" t="s">
        <v>93</v>
      </c>
      <c r="K457" s="467" t="s">
        <v>163</v>
      </c>
      <c r="L457" s="62" t="s">
        <v>143</v>
      </c>
      <c r="M457" s="394">
        <f>IFERROR(VLOOKUP(L457,'[3]Listas Activos'!$B$24:$C$28,2,0),0)</f>
        <v>1</v>
      </c>
      <c r="N457" s="62" t="s">
        <v>96</v>
      </c>
      <c r="O457" s="394">
        <f>IFERROR(VLOOKUP(N457,'[3]Listas Activos'!$B$31:$C$35,2,0),0)</f>
        <v>5</v>
      </c>
      <c r="P457" s="62" t="s">
        <v>96</v>
      </c>
      <c r="Q457" s="394">
        <f>IFERROR(VLOOKUP(P457,'[3]Listas Activos'!$B$38:$C$42,2,0),0)</f>
        <v>5</v>
      </c>
      <c r="R457" s="394">
        <f t="shared" si="34"/>
        <v>5</v>
      </c>
      <c r="S457" s="394" t="str">
        <f>IFERROR(VLOOKUP(R457,'[3]Listas Activos'!$B$4:$C$7,2,0),"-")</f>
        <v>Alto</v>
      </c>
      <c r="T457" s="66"/>
      <c r="U457" s="64" t="s">
        <v>116</v>
      </c>
      <c r="V457" s="137"/>
      <c r="W457" s="137"/>
      <c r="X457" s="137"/>
      <c r="Y457" s="137"/>
      <c r="Z457" s="64"/>
      <c r="AA457" s="137"/>
      <c r="AB457" s="137"/>
      <c r="AC457" s="137"/>
      <c r="AD457" s="138"/>
      <c r="AE457" s="137"/>
      <c r="AF457" s="124"/>
      <c r="AG457" s="137"/>
      <c r="AH457" s="139"/>
      <c r="AI457" s="94"/>
      <c r="AJ457" s="95"/>
      <c r="AK457" s="95"/>
      <c r="AL457" s="96"/>
      <c r="AM457" s="64"/>
      <c r="AN457" s="138"/>
      <c r="AO457" s="137"/>
      <c r="AP457" s="137"/>
      <c r="AQ457" s="139"/>
    </row>
    <row r="458" spans="1:43" ht="82.5" customHeight="1">
      <c r="A458" s="67">
        <v>451</v>
      </c>
      <c r="B458" s="464" t="s">
        <v>947</v>
      </c>
      <c r="C458" s="465" t="s">
        <v>1079</v>
      </c>
      <c r="D458" s="204" t="s">
        <v>1220</v>
      </c>
      <c r="E458" s="204" t="s">
        <v>1221</v>
      </c>
      <c r="F458" s="289" t="s">
        <v>137</v>
      </c>
      <c r="G458" s="256" t="s">
        <v>994</v>
      </c>
      <c r="H458" s="466" t="s">
        <v>974</v>
      </c>
      <c r="I458" s="466" t="s">
        <v>974</v>
      </c>
      <c r="J458" s="146" t="s">
        <v>93</v>
      </c>
      <c r="K458" s="467" t="s">
        <v>163</v>
      </c>
      <c r="L458" s="62" t="s">
        <v>143</v>
      </c>
      <c r="M458" s="394">
        <f>IFERROR(VLOOKUP(L458,'[3]Listas Activos'!$B$24:$C$28,2,0),0)</f>
        <v>1</v>
      </c>
      <c r="N458" s="62" t="s">
        <v>96</v>
      </c>
      <c r="O458" s="394">
        <f>IFERROR(VLOOKUP(N458,'[3]Listas Activos'!$B$31:$C$35,2,0),0)</f>
        <v>5</v>
      </c>
      <c r="P458" s="62" t="s">
        <v>96</v>
      </c>
      <c r="Q458" s="394">
        <f>IFERROR(VLOOKUP(P458,'[3]Listas Activos'!$B$38:$C$42,2,0),0)</f>
        <v>5</v>
      </c>
      <c r="R458" s="394">
        <f t="shared" si="34"/>
        <v>5</v>
      </c>
      <c r="S458" s="394" t="str">
        <f>IFERROR(VLOOKUP(R458,'[3]Listas Activos'!$B$4:$C$7,2,0),"-")</f>
        <v>Alto</v>
      </c>
      <c r="T458" s="66"/>
      <c r="U458" s="64" t="s">
        <v>116</v>
      </c>
      <c r="V458" s="137"/>
      <c r="W458" s="137"/>
      <c r="X458" s="137"/>
      <c r="Y458" s="137"/>
      <c r="Z458" s="64"/>
      <c r="AA458" s="137"/>
      <c r="AB458" s="137"/>
      <c r="AC458" s="137"/>
      <c r="AD458" s="138"/>
      <c r="AE458" s="137"/>
      <c r="AF458" s="124"/>
      <c r="AG458" s="137"/>
      <c r="AH458" s="139"/>
      <c r="AI458" s="94"/>
      <c r="AJ458" s="95"/>
      <c r="AK458" s="95"/>
      <c r="AL458" s="96"/>
      <c r="AM458" s="64"/>
      <c r="AN458" s="138"/>
      <c r="AO458" s="137"/>
      <c r="AP458" s="137"/>
      <c r="AQ458" s="139"/>
    </row>
    <row r="459" spans="1:43" ht="82.5" customHeight="1">
      <c r="A459" s="67">
        <v>452</v>
      </c>
      <c r="B459" s="464" t="s">
        <v>947</v>
      </c>
      <c r="C459" s="465" t="s">
        <v>1079</v>
      </c>
      <c r="D459" s="204" t="s">
        <v>1222</v>
      </c>
      <c r="E459" s="204" t="s">
        <v>1223</v>
      </c>
      <c r="F459" s="289" t="s">
        <v>137</v>
      </c>
      <c r="G459" s="256" t="s">
        <v>994</v>
      </c>
      <c r="H459" s="466" t="s">
        <v>974</v>
      </c>
      <c r="I459" s="466" t="s">
        <v>974</v>
      </c>
      <c r="J459" s="146" t="s">
        <v>93</v>
      </c>
      <c r="K459" s="467" t="s">
        <v>154</v>
      </c>
      <c r="L459" s="62" t="s">
        <v>143</v>
      </c>
      <c r="M459" s="394">
        <f>IFERROR(VLOOKUP(L459,'[3]Listas Activos'!$B$24:$C$28,2,0),0)</f>
        <v>1</v>
      </c>
      <c r="N459" s="62" t="s">
        <v>96</v>
      </c>
      <c r="O459" s="394">
        <f>IFERROR(VLOOKUP(N459,'[3]Listas Activos'!$B$31:$C$35,2,0),0)</f>
        <v>5</v>
      </c>
      <c r="P459" s="62" t="s">
        <v>96</v>
      </c>
      <c r="Q459" s="394">
        <f>IFERROR(VLOOKUP(P459,'[3]Listas Activos'!$B$38:$C$42,2,0),0)</f>
        <v>5</v>
      </c>
      <c r="R459" s="394">
        <f t="shared" si="34"/>
        <v>5</v>
      </c>
      <c r="S459" s="394" t="str">
        <f>IFERROR(VLOOKUP(R459,'[3]Listas Activos'!$B$4:$C$7,2,0),"-")</f>
        <v>Alto</v>
      </c>
      <c r="T459" s="66"/>
      <c r="U459" s="64" t="s">
        <v>116</v>
      </c>
      <c r="V459" s="137"/>
      <c r="W459" s="137"/>
      <c r="X459" s="137"/>
      <c r="Y459" s="137"/>
      <c r="Z459" s="64"/>
      <c r="AA459" s="137"/>
      <c r="AB459" s="137"/>
      <c r="AC459" s="137"/>
      <c r="AD459" s="138"/>
      <c r="AE459" s="137"/>
      <c r="AF459" s="124"/>
      <c r="AG459" s="137"/>
      <c r="AH459" s="139"/>
      <c r="AI459" s="94"/>
      <c r="AJ459" s="95"/>
      <c r="AK459" s="95"/>
      <c r="AL459" s="96"/>
      <c r="AM459" s="64"/>
      <c r="AN459" s="138"/>
      <c r="AO459" s="137"/>
      <c r="AP459" s="137"/>
      <c r="AQ459" s="139"/>
    </row>
    <row r="460" spans="1:43" ht="82.5" customHeight="1">
      <c r="A460" s="67">
        <v>453</v>
      </c>
      <c r="B460" s="464" t="s">
        <v>947</v>
      </c>
      <c r="C460" s="465" t="s">
        <v>1079</v>
      </c>
      <c r="D460" s="204" t="s">
        <v>1224</v>
      </c>
      <c r="E460" s="204" t="s">
        <v>1225</v>
      </c>
      <c r="F460" s="289" t="s">
        <v>137</v>
      </c>
      <c r="G460" s="256" t="s">
        <v>994</v>
      </c>
      <c r="H460" s="466" t="s">
        <v>974</v>
      </c>
      <c r="I460" s="466" t="s">
        <v>974</v>
      </c>
      <c r="J460" s="146" t="s">
        <v>93</v>
      </c>
      <c r="K460" s="467" t="s">
        <v>154</v>
      </c>
      <c r="L460" s="62" t="s">
        <v>143</v>
      </c>
      <c r="M460" s="394">
        <f>IFERROR(VLOOKUP(L460,'[3]Listas Activos'!$B$24:$C$28,2,0),0)</f>
        <v>1</v>
      </c>
      <c r="N460" s="62" t="s">
        <v>96</v>
      </c>
      <c r="O460" s="394">
        <f>IFERROR(VLOOKUP(N460,'[3]Listas Activos'!$B$31:$C$35,2,0),0)</f>
        <v>5</v>
      </c>
      <c r="P460" s="62" t="s">
        <v>96</v>
      </c>
      <c r="Q460" s="394">
        <f>IFERROR(VLOOKUP(P460,'[3]Listas Activos'!$B$38:$C$42,2,0),0)</f>
        <v>5</v>
      </c>
      <c r="R460" s="394">
        <f t="shared" si="34"/>
        <v>5</v>
      </c>
      <c r="S460" s="394" t="str">
        <f>IFERROR(VLOOKUP(R460,'[3]Listas Activos'!$B$4:$C$7,2,0),"-")</f>
        <v>Alto</v>
      </c>
      <c r="T460" s="66"/>
      <c r="U460" s="64" t="s">
        <v>116</v>
      </c>
      <c r="V460" s="137"/>
      <c r="W460" s="137"/>
      <c r="X460" s="137"/>
      <c r="Y460" s="137"/>
      <c r="Z460" s="64"/>
      <c r="AA460" s="137"/>
      <c r="AB460" s="137"/>
      <c r="AC460" s="137"/>
      <c r="AD460" s="138"/>
      <c r="AE460" s="137"/>
      <c r="AF460" s="124"/>
      <c r="AG460" s="137"/>
      <c r="AH460" s="139"/>
      <c r="AI460" s="94"/>
      <c r="AJ460" s="95"/>
      <c r="AK460" s="95"/>
      <c r="AL460" s="96"/>
      <c r="AM460" s="64"/>
      <c r="AN460" s="138"/>
      <c r="AO460" s="137"/>
      <c r="AP460" s="137"/>
      <c r="AQ460" s="139"/>
    </row>
    <row r="461" spans="1:43" ht="82.5" customHeight="1">
      <c r="A461" s="67">
        <v>454</v>
      </c>
      <c r="B461" s="464" t="s">
        <v>947</v>
      </c>
      <c r="C461" s="465" t="s">
        <v>1079</v>
      </c>
      <c r="D461" s="204" t="s">
        <v>1226</v>
      </c>
      <c r="E461" s="204" t="s">
        <v>1227</v>
      </c>
      <c r="F461" s="289" t="s">
        <v>137</v>
      </c>
      <c r="G461" s="256" t="s">
        <v>994</v>
      </c>
      <c r="H461" s="466" t="s">
        <v>974</v>
      </c>
      <c r="I461" s="466" t="s">
        <v>974</v>
      </c>
      <c r="J461" s="146" t="s">
        <v>93</v>
      </c>
      <c r="K461" s="467" t="s">
        <v>154</v>
      </c>
      <c r="L461" s="62" t="s">
        <v>143</v>
      </c>
      <c r="M461" s="394">
        <f>IFERROR(VLOOKUP(L461,'[3]Listas Activos'!$B$24:$C$28,2,0),0)</f>
        <v>1</v>
      </c>
      <c r="N461" s="62" t="s">
        <v>96</v>
      </c>
      <c r="O461" s="394">
        <f>IFERROR(VLOOKUP(N461,'[3]Listas Activos'!$B$31:$C$35,2,0),0)</f>
        <v>5</v>
      </c>
      <c r="P461" s="62" t="s">
        <v>96</v>
      </c>
      <c r="Q461" s="394">
        <f>IFERROR(VLOOKUP(P461,'[3]Listas Activos'!$B$38:$C$42,2,0),0)</f>
        <v>5</v>
      </c>
      <c r="R461" s="394">
        <f t="shared" si="34"/>
        <v>5</v>
      </c>
      <c r="S461" s="394" t="str">
        <f>IFERROR(VLOOKUP(R461,'[3]Listas Activos'!$B$4:$C$7,2,0),"-")</f>
        <v>Alto</v>
      </c>
      <c r="T461" s="66"/>
      <c r="U461" s="64" t="s">
        <v>116</v>
      </c>
      <c r="V461" s="137"/>
      <c r="W461" s="137"/>
      <c r="X461" s="137"/>
      <c r="Y461" s="137"/>
      <c r="Z461" s="64"/>
      <c r="AA461" s="137"/>
      <c r="AB461" s="137"/>
      <c r="AC461" s="137"/>
      <c r="AD461" s="138"/>
      <c r="AE461" s="137"/>
      <c r="AF461" s="124"/>
      <c r="AG461" s="137"/>
      <c r="AH461" s="139"/>
      <c r="AI461" s="94"/>
      <c r="AJ461" s="95"/>
      <c r="AK461" s="95"/>
      <c r="AL461" s="96"/>
      <c r="AM461" s="64"/>
      <c r="AN461" s="138"/>
      <c r="AO461" s="137"/>
      <c r="AP461" s="137"/>
      <c r="AQ461" s="139"/>
    </row>
    <row r="462" spans="1:43" ht="89.25" customHeight="1">
      <c r="A462" s="67">
        <v>455</v>
      </c>
      <c r="B462" s="464" t="s">
        <v>947</v>
      </c>
      <c r="C462" s="465" t="s">
        <v>1079</v>
      </c>
      <c r="D462" s="204" t="s">
        <v>1228</v>
      </c>
      <c r="E462" s="204" t="s">
        <v>1229</v>
      </c>
      <c r="F462" s="289" t="s">
        <v>137</v>
      </c>
      <c r="G462" s="256" t="s">
        <v>994</v>
      </c>
      <c r="H462" s="466" t="s">
        <v>974</v>
      </c>
      <c r="I462" s="466" t="s">
        <v>974</v>
      </c>
      <c r="J462" s="146" t="s">
        <v>93</v>
      </c>
      <c r="K462" s="467" t="s">
        <v>154</v>
      </c>
      <c r="L462" s="62" t="s">
        <v>143</v>
      </c>
      <c r="M462" s="394">
        <f>IFERROR(VLOOKUP(L462,'[3]Listas Activos'!$B$24:$C$28,2,0),0)</f>
        <v>1</v>
      </c>
      <c r="N462" s="62" t="s">
        <v>96</v>
      </c>
      <c r="O462" s="394">
        <f>IFERROR(VLOOKUP(N462,'[3]Listas Activos'!$B$31:$C$35,2,0),0)</f>
        <v>5</v>
      </c>
      <c r="P462" s="62" t="s">
        <v>96</v>
      </c>
      <c r="Q462" s="394">
        <f>IFERROR(VLOOKUP(P462,'[3]Listas Activos'!$B$38:$C$42,2,0),0)</f>
        <v>5</v>
      </c>
      <c r="R462" s="394">
        <f t="shared" si="34"/>
        <v>5</v>
      </c>
      <c r="S462" s="394" t="str">
        <f>IFERROR(VLOOKUP(R462,'[3]Listas Activos'!$B$4:$C$7,2,0),"-")</f>
        <v>Alto</v>
      </c>
      <c r="T462" s="66"/>
      <c r="U462" s="64" t="s">
        <v>116</v>
      </c>
      <c r="V462" s="137"/>
      <c r="W462" s="137"/>
      <c r="X462" s="137"/>
      <c r="Y462" s="137"/>
      <c r="Z462" s="64"/>
      <c r="AA462" s="137"/>
      <c r="AB462" s="137"/>
      <c r="AC462" s="137"/>
      <c r="AD462" s="138"/>
      <c r="AE462" s="137"/>
      <c r="AF462" s="124"/>
      <c r="AG462" s="137"/>
      <c r="AH462" s="139"/>
      <c r="AI462" s="94"/>
      <c r="AJ462" s="95"/>
      <c r="AK462" s="95"/>
      <c r="AL462" s="96"/>
      <c r="AM462" s="64"/>
      <c r="AN462" s="138"/>
      <c r="AO462" s="137"/>
      <c r="AP462" s="137"/>
      <c r="AQ462" s="139"/>
    </row>
    <row r="463" spans="1:43" ht="82.5" customHeight="1">
      <c r="A463" s="67">
        <v>456</v>
      </c>
      <c r="B463" s="464" t="s">
        <v>947</v>
      </c>
      <c r="C463" s="465" t="s">
        <v>1079</v>
      </c>
      <c r="D463" s="204" t="s">
        <v>1230</v>
      </c>
      <c r="E463" s="204" t="s">
        <v>1231</v>
      </c>
      <c r="F463" s="289" t="s">
        <v>137</v>
      </c>
      <c r="G463" s="256" t="s">
        <v>994</v>
      </c>
      <c r="H463" s="466" t="s">
        <v>974</v>
      </c>
      <c r="I463" s="466" t="s">
        <v>974</v>
      </c>
      <c r="J463" s="146" t="s">
        <v>93</v>
      </c>
      <c r="K463" s="467" t="s">
        <v>154</v>
      </c>
      <c r="L463" s="62" t="s">
        <v>143</v>
      </c>
      <c r="M463" s="394">
        <f>IFERROR(VLOOKUP(L463,'[3]Listas Activos'!$B$24:$C$28,2,0),0)</f>
        <v>1</v>
      </c>
      <c r="N463" s="62" t="s">
        <v>96</v>
      </c>
      <c r="O463" s="394">
        <f>IFERROR(VLOOKUP(N463,'[3]Listas Activos'!$B$31:$C$35,2,0),0)</f>
        <v>5</v>
      </c>
      <c r="P463" s="62" t="s">
        <v>96</v>
      </c>
      <c r="Q463" s="394">
        <f>IFERROR(VLOOKUP(P463,'[3]Listas Activos'!$B$38:$C$42,2,0),0)</f>
        <v>5</v>
      </c>
      <c r="R463" s="394">
        <f t="shared" si="34"/>
        <v>5</v>
      </c>
      <c r="S463" s="394" t="str">
        <f>IFERROR(VLOOKUP(R463,'[3]Listas Activos'!$B$4:$C$7,2,0),"-")</f>
        <v>Alto</v>
      </c>
      <c r="T463" s="66"/>
      <c r="U463" s="64" t="s">
        <v>116</v>
      </c>
      <c r="V463" s="137"/>
      <c r="W463" s="137"/>
      <c r="X463" s="137"/>
      <c r="Y463" s="137"/>
      <c r="Z463" s="64"/>
      <c r="AA463" s="137"/>
      <c r="AB463" s="137"/>
      <c r="AC463" s="137"/>
      <c r="AD463" s="138"/>
      <c r="AE463" s="137"/>
      <c r="AF463" s="124"/>
      <c r="AG463" s="137"/>
      <c r="AH463" s="139"/>
      <c r="AI463" s="94"/>
      <c r="AJ463" s="95"/>
      <c r="AK463" s="95"/>
      <c r="AL463" s="96"/>
      <c r="AM463" s="64"/>
      <c r="AN463" s="138"/>
      <c r="AO463" s="137"/>
      <c r="AP463" s="137"/>
      <c r="AQ463" s="139"/>
    </row>
    <row r="464" spans="1:43" ht="82.5" customHeight="1">
      <c r="A464" s="67">
        <v>457</v>
      </c>
      <c r="B464" s="464" t="s">
        <v>947</v>
      </c>
      <c r="C464" s="465" t="s">
        <v>1079</v>
      </c>
      <c r="D464" s="204" t="s">
        <v>1232</v>
      </c>
      <c r="E464" s="204" t="s">
        <v>1233</v>
      </c>
      <c r="F464" s="289" t="s">
        <v>137</v>
      </c>
      <c r="G464" s="256" t="s">
        <v>994</v>
      </c>
      <c r="H464" s="466" t="s">
        <v>974</v>
      </c>
      <c r="I464" s="466" t="s">
        <v>974</v>
      </c>
      <c r="J464" s="146" t="s">
        <v>93</v>
      </c>
      <c r="K464" s="467" t="s">
        <v>154</v>
      </c>
      <c r="L464" s="62" t="s">
        <v>143</v>
      </c>
      <c r="M464" s="394">
        <f>IFERROR(VLOOKUP(L464,'[3]Listas Activos'!$B$24:$C$28,2,0),0)</f>
        <v>1</v>
      </c>
      <c r="N464" s="62" t="s">
        <v>96</v>
      </c>
      <c r="O464" s="394">
        <f>IFERROR(VLOOKUP(N464,'[3]Listas Activos'!$B$31:$C$35,2,0),0)</f>
        <v>5</v>
      </c>
      <c r="P464" s="62" t="s">
        <v>96</v>
      </c>
      <c r="Q464" s="394">
        <f>IFERROR(VLOOKUP(P464,'[3]Listas Activos'!$B$38:$C$42,2,0),0)</f>
        <v>5</v>
      </c>
      <c r="R464" s="394">
        <f t="shared" si="34"/>
        <v>5</v>
      </c>
      <c r="S464" s="394" t="str">
        <f>IFERROR(VLOOKUP(R464,'[3]Listas Activos'!$B$4:$C$7,2,0),"-")</f>
        <v>Alto</v>
      </c>
      <c r="T464" s="66"/>
      <c r="U464" s="64" t="s">
        <v>116</v>
      </c>
      <c r="V464" s="137"/>
      <c r="W464" s="137"/>
      <c r="X464" s="137"/>
      <c r="Y464" s="137"/>
      <c r="Z464" s="64"/>
      <c r="AA464" s="137"/>
      <c r="AB464" s="137"/>
      <c r="AC464" s="137"/>
      <c r="AD464" s="138"/>
      <c r="AE464" s="137"/>
      <c r="AF464" s="124"/>
      <c r="AG464" s="137"/>
      <c r="AH464" s="139"/>
      <c r="AI464" s="94"/>
      <c r="AJ464" s="95"/>
      <c r="AK464" s="95"/>
      <c r="AL464" s="96"/>
      <c r="AM464" s="64"/>
      <c r="AN464" s="138"/>
      <c r="AO464" s="137"/>
      <c r="AP464" s="137"/>
      <c r="AQ464" s="139"/>
    </row>
    <row r="465" spans="1:43" ht="82.5" customHeight="1">
      <c r="A465" s="67">
        <v>458</v>
      </c>
      <c r="B465" s="464" t="s">
        <v>947</v>
      </c>
      <c r="C465" s="465" t="s">
        <v>1079</v>
      </c>
      <c r="D465" s="204" t="s">
        <v>1234</v>
      </c>
      <c r="E465" s="204" t="s">
        <v>1235</v>
      </c>
      <c r="F465" s="289" t="s">
        <v>137</v>
      </c>
      <c r="G465" s="256" t="s">
        <v>994</v>
      </c>
      <c r="H465" s="466" t="s">
        <v>974</v>
      </c>
      <c r="I465" s="466" t="s">
        <v>974</v>
      </c>
      <c r="J465" s="146" t="s">
        <v>93</v>
      </c>
      <c r="K465" s="467" t="s">
        <v>154</v>
      </c>
      <c r="L465" s="62" t="s">
        <v>143</v>
      </c>
      <c r="M465" s="394">
        <f>IFERROR(VLOOKUP(L465,'[3]Listas Activos'!$B$24:$C$28,2,0),0)</f>
        <v>1</v>
      </c>
      <c r="N465" s="62" t="s">
        <v>96</v>
      </c>
      <c r="O465" s="394">
        <f>IFERROR(VLOOKUP(N465,'[3]Listas Activos'!$B$31:$C$35,2,0),0)</f>
        <v>5</v>
      </c>
      <c r="P465" s="62" t="s">
        <v>96</v>
      </c>
      <c r="Q465" s="394">
        <f>IFERROR(VLOOKUP(P465,'[3]Listas Activos'!$B$38:$C$42,2,0),0)</f>
        <v>5</v>
      </c>
      <c r="R465" s="394">
        <f t="shared" si="34"/>
        <v>5</v>
      </c>
      <c r="S465" s="394" t="str">
        <f>IFERROR(VLOOKUP(R465,'[3]Listas Activos'!$B$4:$C$7,2,0),"-")</f>
        <v>Alto</v>
      </c>
      <c r="T465" s="66"/>
      <c r="U465" s="64" t="s">
        <v>116</v>
      </c>
      <c r="V465" s="137"/>
      <c r="W465" s="137"/>
      <c r="X465" s="137"/>
      <c r="Y465" s="137"/>
      <c r="Z465" s="64"/>
      <c r="AA465" s="137"/>
      <c r="AB465" s="137"/>
      <c r="AC465" s="137"/>
      <c r="AD465" s="138"/>
      <c r="AE465" s="137"/>
      <c r="AF465" s="124"/>
      <c r="AG465" s="137"/>
      <c r="AH465" s="139"/>
      <c r="AI465" s="94"/>
      <c r="AJ465" s="95"/>
      <c r="AK465" s="95"/>
      <c r="AL465" s="96"/>
      <c r="AM465" s="64"/>
      <c r="AN465" s="138"/>
      <c r="AO465" s="137"/>
      <c r="AP465" s="137"/>
      <c r="AQ465" s="139"/>
    </row>
    <row r="466" spans="1:43" ht="82.5" customHeight="1">
      <c r="A466" s="67">
        <v>459</v>
      </c>
      <c r="B466" s="464" t="s">
        <v>947</v>
      </c>
      <c r="C466" s="465" t="s">
        <v>1079</v>
      </c>
      <c r="D466" s="204" t="s">
        <v>1236</v>
      </c>
      <c r="E466" s="204" t="s">
        <v>1237</v>
      </c>
      <c r="F466" s="289" t="s">
        <v>137</v>
      </c>
      <c r="G466" s="256" t="s">
        <v>994</v>
      </c>
      <c r="H466" s="466" t="s">
        <v>974</v>
      </c>
      <c r="I466" s="466" t="s">
        <v>974</v>
      </c>
      <c r="J466" s="146" t="s">
        <v>93</v>
      </c>
      <c r="K466" s="467" t="s">
        <v>154</v>
      </c>
      <c r="L466" s="62" t="s">
        <v>143</v>
      </c>
      <c r="M466" s="394">
        <f>IFERROR(VLOOKUP(L466,'[3]Listas Activos'!$B$24:$C$28,2,0),0)</f>
        <v>1</v>
      </c>
      <c r="N466" s="62" t="s">
        <v>96</v>
      </c>
      <c r="O466" s="394">
        <f>IFERROR(VLOOKUP(N466,'[3]Listas Activos'!$B$31:$C$35,2,0),0)</f>
        <v>5</v>
      </c>
      <c r="P466" s="62" t="s">
        <v>96</v>
      </c>
      <c r="Q466" s="394">
        <f>IFERROR(VLOOKUP(P466,'[3]Listas Activos'!$B$38:$C$42,2,0),0)</f>
        <v>5</v>
      </c>
      <c r="R466" s="394">
        <f t="shared" si="34"/>
        <v>5</v>
      </c>
      <c r="S466" s="394" t="str">
        <f>IFERROR(VLOOKUP(R466,'[3]Listas Activos'!$B$4:$C$7,2,0),"-")</f>
        <v>Alto</v>
      </c>
      <c r="T466" s="66"/>
      <c r="U466" s="64" t="s">
        <v>116</v>
      </c>
      <c r="V466" s="137"/>
      <c r="W466" s="137"/>
      <c r="X466" s="137"/>
      <c r="Y466" s="137"/>
      <c r="Z466" s="64"/>
      <c r="AA466" s="137"/>
      <c r="AB466" s="137"/>
      <c r="AC466" s="137"/>
      <c r="AD466" s="138"/>
      <c r="AE466" s="137"/>
      <c r="AF466" s="124"/>
      <c r="AG466" s="137"/>
      <c r="AH466" s="139"/>
      <c r="AI466" s="94"/>
      <c r="AJ466" s="95"/>
      <c r="AK466" s="95"/>
      <c r="AL466" s="96"/>
      <c r="AM466" s="64"/>
      <c r="AN466" s="138"/>
      <c r="AO466" s="137"/>
      <c r="AP466" s="137"/>
      <c r="AQ466" s="139"/>
    </row>
    <row r="467" spans="1:43" ht="82.5" customHeight="1">
      <c r="A467" s="67">
        <v>460</v>
      </c>
      <c r="B467" s="464" t="s">
        <v>947</v>
      </c>
      <c r="C467" s="465" t="s">
        <v>1079</v>
      </c>
      <c r="D467" s="204" t="s">
        <v>1238</v>
      </c>
      <c r="E467" s="204" t="s">
        <v>1239</v>
      </c>
      <c r="F467" s="289" t="s">
        <v>137</v>
      </c>
      <c r="G467" s="256" t="s">
        <v>994</v>
      </c>
      <c r="H467" s="466" t="s">
        <v>974</v>
      </c>
      <c r="I467" s="466" t="s">
        <v>974</v>
      </c>
      <c r="J467" s="146" t="s">
        <v>93</v>
      </c>
      <c r="K467" s="467" t="s">
        <v>154</v>
      </c>
      <c r="L467" s="62" t="s">
        <v>143</v>
      </c>
      <c r="M467" s="394">
        <f>IFERROR(VLOOKUP(L467,'[3]Listas Activos'!$B$24:$C$28,2,0),0)</f>
        <v>1</v>
      </c>
      <c r="N467" s="62" t="s">
        <v>96</v>
      </c>
      <c r="O467" s="394">
        <f>IFERROR(VLOOKUP(N467,'[3]Listas Activos'!$B$31:$C$35,2,0),0)</f>
        <v>5</v>
      </c>
      <c r="P467" s="62" t="s">
        <v>96</v>
      </c>
      <c r="Q467" s="394">
        <f>IFERROR(VLOOKUP(P467,'[3]Listas Activos'!$B$38:$C$42,2,0),0)</f>
        <v>5</v>
      </c>
      <c r="R467" s="394">
        <f t="shared" si="34"/>
        <v>5</v>
      </c>
      <c r="S467" s="394" t="str">
        <f>IFERROR(VLOOKUP(R467,'[3]Listas Activos'!$B$4:$C$7,2,0),"-")</f>
        <v>Alto</v>
      </c>
      <c r="T467" s="66"/>
      <c r="U467" s="64" t="s">
        <v>116</v>
      </c>
      <c r="V467" s="137"/>
      <c r="W467" s="137"/>
      <c r="X467" s="137"/>
      <c r="Y467" s="137"/>
      <c r="Z467" s="64"/>
      <c r="AA467" s="137"/>
      <c r="AB467" s="137"/>
      <c r="AC467" s="137"/>
      <c r="AD467" s="138"/>
      <c r="AE467" s="137"/>
      <c r="AF467" s="124"/>
      <c r="AG467" s="137"/>
      <c r="AH467" s="139"/>
      <c r="AI467" s="94"/>
      <c r="AJ467" s="95"/>
      <c r="AK467" s="95"/>
      <c r="AL467" s="96"/>
      <c r="AM467" s="64"/>
      <c r="AN467" s="138"/>
      <c r="AO467" s="137"/>
      <c r="AP467" s="137"/>
      <c r="AQ467" s="139"/>
    </row>
    <row r="468" spans="1:43" ht="82.5" customHeight="1">
      <c r="A468" s="67">
        <v>461</v>
      </c>
      <c r="B468" s="464" t="s">
        <v>947</v>
      </c>
      <c r="C468" s="465" t="s">
        <v>1079</v>
      </c>
      <c r="D468" s="204" t="s">
        <v>1240</v>
      </c>
      <c r="E468" s="204" t="s">
        <v>1241</v>
      </c>
      <c r="F468" s="289" t="s">
        <v>137</v>
      </c>
      <c r="G468" s="256" t="s">
        <v>994</v>
      </c>
      <c r="H468" s="466" t="s">
        <v>974</v>
      </c>
      <c r="I468" s="466" t="s">
        <v>974</v>
      </c>
      <c r="J468" s="146" t="s">
        <v>93</v>
      </c>
      <c r="K468" s="467" t="s">
        <v>154</v>
      </c>
      <c r="L468" s="62" t="s">
        <v>143</v>
      </c>
      <c r="M468" s="394">
        <f>IFERROR(VLOOKUP(L468,'[3]Listas Activos'!$B$24:$C$28,2,0),0)</f>
        <v>1</v>
      </c>
      <c r="N468" s="62" t="s">
        <v>96</v>
      </c>
      <c r="O468" s="394">
        <f>IFERROR(VLOOKUP(N468,'[3]Listas Activos'!$B$31:$C$35,2,0),0)</f>
        <v>5</v>
      </c>
      <c r="P468" s="62" t="s">
        <v>96</v>
      </c>
      <c r="Q468" s="394">
        <f>IFERROR(VLOOKUP(P468,'[3]Listas Activos'!$B$38:$C$42,2,0),0)</f>
        <v>5</v>
      </c>
      <c r="R468" s="394">
        <f t="shared" si="34"/>
        <v>5</v>
      </c>
      <c r="S468" s="394" t="str">
        <f>IFERROR(VLOOKUP(R468,'[3]Listas Activos'!$B$4:$C$7,2,0),"-")</f>
        <v>Alto</v>
      </c>
      <c r="T468" s="66"/>
      <c r="U468" s="64" t="s">
        <v>116</v>
      </c>
      <c r="V468" s="137"/>
      <c r="W468" s="137"/>
      <c r="X468" s="137"/>
      <c r="Y468" s="137"/>
      <c r="Z468" s="64"/>
      <c r="AA468" s="137"/>
      <c r="AB468" s="137"/>
      <c r="AC468" s="137"/>
      <c r="AD468" s="138"/>
      <c r="AE468" s="137"/>
      <c r="AF468" s="124"/>
      <c r="AG468" s="137"/>
      <c r="AH468" s="139"/>
      <c r="AI468" s="94"/>
      <c r="AJ468" s="95"/>
      <c r="AK468" s="95"/>
      <c r="AL468" s="96"/>
      <c r="AM468" s="64"/>
      <c r="AN468" s="138"/>
      <c r="AO468" s="137"/>
      <c r="AP468" s="137"/>
      <c r="AQ468" s="139"/>
    </row>
    <row r="469" spans="1:43" ht="82.5" customHeight="1">
      <c r="A469" s="67">
        <v>462</v>
      </c>
      <c r="B469" s="464" t="s">
        <v>947</v>
      </c>
      <c r="C469" s="465" t="s">
        <v>1079</v>
      </c>
      <c r="D469" s="204" t="s">
        <v>1242</v>
      </c>
      <c r="E469" s="204" t="s">
        <v>1243</v>
      </c>
      <c r="F469" s="289" t="s">
        <v>137</v>
      </c>
      <c r="G469" s="256" t="s">
        <v>994</v>
      </c>
      <c r="H469" s="466" t="s">
        <v>974</v>
      </c>
      <c r="I469" s="466" t="s">
        <v>974</v>
      </c>
      <c r="J469" s="146" t="s">
        <v>93</v>
      </c>
      <c r="K469" s="467" t="s">
        <v>154</v>
      </c>
      <c r="L469" s="62" t="s">
        <v>143</v>
      </c>
      <c r="M469" s="394">
        <f>IFERROR(VLOOKUP(L469,'[3]Listas Activos'!$B$24:$C$28,2,0),0)</f>
        <v>1</v>
      </c>
      <c r="N469" s="62" t="s">
        <v>96</v>
      </c>
      <c r="O469" s="394">
        <f>IFERROR(VLOOKUP(N469,'[3]Listas Activos'!$B$31:$C$35,2,0),0)</f>
        <v>5</v>
      </c>
      <c r="P469" s="62" t="s">
        <v>96</v>
      </c>
      <c r="Q469" s="394">
        <f>IFERROR(VLOOKUP(P469,'[3]Listas Activos'!$B$38:$C$42,2,0),0)</f>
        <v>5</v>
      </c>
      <c r="R469" s="394">
        <f t="shared" si="34"/>
        <v>5</v>
      </c>
      <c r="S469" s="394" t="str">
        <f>IFERROR(VLOOKUP(R469,'[3]Listas Activos'!$B$4:$C$7,2,0),"-")</f>
        <v>Alto</v>
      </c>
      <c r="T469" s="66"/>
      <c r="U469" s="64" t="s">
        <v>116</v>
      </c>
      <c r="V469" s="137"/>
      <c r="W469" s="137"/>
      <c r="X469" s="137"/>
      <c r="Y469" s="137"/>
      <c r="Z469" s="64"/>
      <c r="AA469" s="137"/>
      <c r="AB469" s="137"/>
      <c r="AC469" s="137"/>
      <c r="AD469" s="138"/>
      <c r="AE469" s="137"/>
      <c r="AF469" s="124"/>
      <c r="AG469" s="137"/>
      <c r="AH469" s="139"/>
      <c r="AI469" s="94"/>
      <c r="AJ469" s="95"/>
      <c r="AK469" s="95"/>
      <c r="AL469" s="96"/>
      <c r="AM469" s="64"/>
      <c r="AN469" s="138"/>
      <c r="AO469" s="137"/>
      <c r="AP469" s="137"/>
      <c r="AQ469" s="139"/>
    </row>
    <row r="470" spans="1:43" ht="82.5" customHeight="1">
      <c r="A470" s="67">
        <v>463</v>
      </c>
      <c r="B470" s="464" t="s">
        <v>947</v>
      </c>
      <c r="C470" s="465" t="s">
        <v>1079</v>
      </c>
      <c r="D470" s="204" t="s">
        <v>1244</v>
      </c>
      <c r="E470" s="204" t="s">
        <v>1245</v>
      </c>
      <c r="F470" s="289" t="s">
        <v>137</v>
      </c>
      <c r="G470" s="256" t="s">
        <v>994</v>
      </c>
      <c r="H470" s="466" t="s">
        <v>974</v>
      </c>
      <c r="I470" s="466" t="s">
        <v>974</v>
      </c>
      <c r="J470" s="146" t="s">
        <v>93</v>
      </c>
      <c r="K470" s="467" t="s">
        <v>154</v>
      </c>
      <c r="L470" s="62" t="s">
        <v>143</v>
      </c>
      <c r="M470" s="394">
        <f>IFERROR(VLOOKUP(L470,'[3]Listas Activos'!$B$24:$C$28,2,0),0)</f>
        <v>1</v>
      </c>
      <c r="N470" s="62" t="s">
        <v>96</v>
      </c>
      <c r="O470" s="394">
        <f>IFERROR(VLOOKUP(N470,'[3]Listas Activos'!$B$31:$C$35,2,0),0)</f>
        <v>5</v>
      </c>
      <c r="P470" s="62" t="s">
        <v>96</v>
      </c>
      <c r="Q470" s="394">
        <f>IFERROR(VLOOKUP(P470,'[3]Listas Activos'!$B$38:$C$42,2,0),0)</f>
        <v>5</v>
      </c>
      <c r="R470" s="394">
        <f t="shared" si="34"/>
        <v>5</v>
      </c>
      <c r="S470" s="394" t="str">
        <f>IFERROR(VLOOKUP(R470,'[3]Listas Activos'!$B$4:$C$7,2,0),"-")</f>
        <v>Alto</v>
      </c>
      <c r="T470" s="66"/>
      <c r="U470" s="64" t="s">
        <v>116</v>
      </c>
      <c r="V470" s="137"/>
      <c r="W470" s="137"/>
      <c r="X470" s="137"/>
      <c r="Y470" s="137"/>
      <c r="Z470" s="64"/>
      <c r="AA470" s="137"/>
      <c r="AB470" s="137"/>
      <c r="AC470" s="137"/>
      <c r="AD470" s="138"/>
      <c r="AE470" s="137"/>
      <c r="AF470" s="124"/>
      <c r="AG470" s="137"/>
      <c r="AH470" s="139"/>
      <c r="AI470" s="94"/>
      <c r="AJ470" s="95"/>
      <c r="AK470" s="95"/>
      <c r="AL470" s="96"/>
      <c r="AM470" s="64"/>
      <c r="AN470" s="138"/>
      <c r="AO470" s="137"/>
      <c r="AP470" s="137"/>
      <c r="AQ470" s="139"/>
    </row>
    <row r="471" spans="1:43" ht="82.5" customHeight="1">
      <c r="A471" s="67">
        <v>464</v>
      </c>
      <c r="B471" s="464" t="s">
        <v>947</v>
      </c>
      <c r="C471" s="465" t="s">
        <v>1079</v>
      </c>
      <c r="D471" s="204" t="s">
        <v>1246</v>
      </c>
      <c r="E471" s="204" t="s">
        <v>1247</v>
      </c>
      <c r="F471" s="289" t="s">
        <v>137</v>
      </c>
      <c r="G471" s="256" t="s">
        <v>994</v>
      </c>
      <c r="H471" s="466" t="s">
        <v>974</v>
      </c>
      <c r="I471" s="466" t="s">
        <v>974</v>
      </c>
      <c r="J471" s="146" t="s">
        <v>93</v>
      </c>
      <c r="K471" s="467" t="s">
        <v>154</v>
      </c>
      <c r="L471" s="62" t="s">
        <v>143</v>
      </c>
      <c r="M471" s="394">
        <f>IFERROR(VLOOKUP(L471,'[3]Listas Activos'!$B$24:$C$28,2,0),0)</f>
        <v>1</v>
      </c>
      <c r="N471" s="62" t="s">
        <v>96</v>
      </c>
      <c r="O471" s="394">
        <f>IFERROR(VLOOKUP(N471,'[3]Listas Activos'!$B$31:$C$35,2,0),0)</f>
        <v>5</v>
      </c>
      <c r="P471" s="62" t="s">
        <v>96</v>
      </c>
      <c r="Q471" s="394">
        <f>IFERROR(VLOOKUP(P471,'[3]Listas Activos'!$B$38:$C$42,2,0),0)</f>
        <v>5</v>
      </c>
      <c r="R471" s="394">
        <f t="shared" si="34"/>
        <v>5</v>
      </c>
      <c r="S471" s="394" t="str">
        <f>IFERROR(VLOOKUP(R471,'[3]Listas Activos'!$B$4:$C$7,2,0),"-")</f>
        <v>Alto</v>
      </c>
      <c r="T471" s="66"/>
      <c r="U471" s="64" t="s">
        <v>116</v>
      </c>
      <c r="V471" s="137"/>
      <c r="W471" s="137"/>
      <c r="X471" s="137"/>
      <c r="Y471" s="137"/>
      <c r="Z471" s="64"/>
      <c r="AA471" s="137"/>
      <c r="AB471" s="137"/>
      <c r="AC471" s="137"/>
      <c r="AD471" s="138"/>
      <c r="AE471" s="137"/>
      <c r="AF471" s="124"/>
      <c r="AG471" s="137"/>
      <c r="AH471" s="139"/>
      <c r="AI471" s="94"/>
      <c r="AJ471" s="95"/>
      <c r="AK471" s="95"/>
      <c r="AL471" s="96"/>
      <c r="AM471" s="64"/>
      <c r="AN471" s="138"/>
      <c r="AO471" s="137"/>
      <c r="AP471" s="137"/>
      <c r="AQ471" s="139"/>
    </row>
    <row r="472" spans="1:43" ht="82.5" customHeight="1">
      <c r="A472" s="67">
        <v>465</v>
      </c>
      <c r="B472" s="464" t="s">
        <v>947</v>
      </c>
      <c r="C472" s="465" t="s">
        <v>1079</v>
      </c>
      <c r="D472" s="204" t="s">
        <v>1248</v>
      </c>
      <c r="E472" s="204" t="s">
        <v>1249</v>
      </c>
      <c r="F472" s="289" t="s">
        <v>137</v>
      </c>
      <c r="G472" s="256" t="s">
        <v>994</v>
      </c>
      <c r="H472" s="466" t="s">
        <v>974</v>
      </c>
      <c r="I472" s="466" t="s">
        <v>974</v>
      </c>
      <c r="J472" s="146" t="s">
        <v>93</v>
      </c>
      <c r="K472" s="467" t="s">
        <v>154</v>
      </c>
      <c r="L472" s="62" t="s">
        <v>143</v>
      </c>
      <c r="M472" s="394">
        <f>IFERROR(VLOOKUP(L472,'[3]Listas Activos'!$B$24:$C$28,2,0),0)</f>
        <v>1</v>
      </c>
      <c r="N472" s="62" t="s">
        <v>96</v>
      </c>
      <c r="O472" s="394">
        <f>IFERROR(VLOOKUP(N472,'[3]Listas Activos'!$B$31:$C$35,2,0),0)</f>
        <v>5</v>
      </c>
      <c r="P472" s="62" t="s">
        <v>96</v>
      </c>
      <c r="Q472" s="394">
        <f>IFERROR(VLOOKUP(P472,'[3]Listas Activos'!$B$38:$C$42,2,0),0)</f>
        <v>5</v>
      </c>
      <c r="R472" s="394">
        <f t="shared" si="34"/>
        <v>5</v>
      </c>
      <c r="S472" s="394" t="str">
        <f>IFERROR(VLOOKUP(R472,'[3]Listas Activos'!$B$4:$C$7,2,0),"-")</f>
        <v>Alto</v>
      </c>
      <c r="T472" s="66"/>
      <c r="U472" s="64" t="s">
        <v>116</v>
      </c>
      <c r="V472" s="137"/>
      <c r="W472" s="137"/>
      <c r="X472" s="137"/>
      <c r="Y472" s="137"/>
      <c r="Z472" s="64"/>
      <c r="AA472" s="137"/>
      <c r="AB472" s="137"/>
      <c r="AC472" s="137"/>
      <c r="AD472" s="138"/>
      <c r="AE472" s="137"/>
      <c r="AF472" s="124"/>
      <c r="AG472" s="137"/>
      <c r="AH472" s="139"/>
      <c r="AI472" s="94"/>
      <c r="AJ472" s="95"/>
      <c r="AK472" s="95"/>
      <c r="AL472" s="96"/>
      <c r="AM472" s="64"/>
      <c r="AN472" s="138"/>
      <c r="AO472" s="137"/>
      <c r="AP472" s="137"/>
      <c r="AQ472" s="139"/>
    </row>
    <row r="473" spans="1:43" ht="82.5" customHeight="1">
      <c r="A473" s="67">
        <v>466</v>
      </c>
      <c r="B473" s="464" t="s">
        <v>947</v>
      </c>
      <c r="C473" s="465" t="s">
        <v>1079</v>
      </c>
      <c r="D473" s="204" t="s">
        <v>1250</v>
      </c>
      <c r="E473" s="204" t="s">
        <v>1251</v>
      </c>
      <c r="F473" s="289" t="s">
        <v>137</v>
      </c>
      <c r="G473" s="256" t="s">
        <v>994</v>
      </c>
      <c r="H473" s="466" t="s">
        <v>974</v>
      </c>
      <c r="I473" s="466" t="s">
        <v>974</v>
      </c>
      <c r="J473" s="146" t="s">
        <v>93</v>
      </c>
      <c r="K473" s="467" t="s">
        <v>154</v>
      </c>
      <c r="L473" s="62" t="s">
        <v>143</v>
      </c>
      <c r="M473" s="394">
        <f>IFERROR(VLOOKUP(L473,'[3]Listas Activos'!$B$24:$C$28,2,0),0)</f>
        <v>1</v>
      </c>
      <c r="N473" s="62" t="s">
        <v>96</v>
      </c>
      <c r="O473" s="394">
        <f>IFERROR(VLOOKUP(N473,'[3]Listas Activos'!$B$31:$C$35,2,0),0)</f>
        <v>5</v>
      </c>
      <c r="P473" s="62" t="s">
        <v>96</v>
      </c>
      <c r="Q473" s="394">
        <f>IFERROR(VLOOKUP(P473,'[3]Listas Activos'!$B$38:$C$42,2,0),0)</f>
        <v>5</v>
      </c>
      <c r="R473" s="394">
        <f t="shared" si="34"/>
        <v>5</v>
      </c>
      <c r="S473" s="394" t="str">
        <f>IFERROR(VLOOKUP(R473,'[3]Listas Activos'!$B$4:$C$7,2,0),"-")</f>
        <v>Alto</v>
      </c>
      <c r="T473" s="66"/>
      <c r="U473" s="64" t="s">
        <v>116</v>
      </c>
      <c r="V473" s="137"/>
      <c r="W473" s="137"/>
      <c r="X473" s="137"/>
      <c r="Y473" s="137"/>
      <c r="Z473" s="64"/>
      <c r="AA473" s="137"/>
      <c r="AB473" s="137"/>
      <c r="AC473" s="137"/>
      <c r="AD473" s="138"/>
      <c r="AE473" s="137"/>
      <c r="AF473" s="124"/>
      <c r="AG473" s="137"/>
      <c r="AH473" s="139"/>
      <c r="AI473" s="94"/>
      <c r="AJ473" s="95"/>
      <c r="AK473" s="95"/>
      <c r="AL473" s="96"/>
      <c r="AM473" s="64"/>
      <c r="AN473" s="138"/>
      <c r="AO473" s="137"/>
      <c r="AP473" s="137"/>
      <c r="AQ473" s="139"/>
    </row>
    <row r="474" spans="1:43" ht="82.5" customHeight="1">
      <c r="A474" s="67">
        <v>467</v>
      </c>
      <c r="B474" s="464" t="s">
        <v>947</v>
      </c>
      <c r="C474" s="465" t="s">
        <v>1079</v>
      </c>
      <c r="D474" s="204" t="s">
        <v>1252</v>
      </c>
      <c r="E474" s="204" t="s">
        <v>1253</v>
      </c>
      <c r="F474" s="289" t="s">
        <v>137</v>
      </c>
      <c r="G474" s="256" t="s">
        <v>994</v>
      </c>
      <c r="H474" s="466" t="s">
        <v>974</v>
      </c>
      <c r="I474" s="466" t="s">
        <v>974</v>
      </c>
      <c r="J474" s="146" t="s">
        <v>93</v>
      </c>
      <c r="K474" s="467" t="s">
        <v>154</v>
      </c>
      <c r="L474" s="62" t="s">
        <v>143</v>
      </c>
      <c r="M474" s="394">
        <f>IFERROR(VLOOKUP(L474,'[3]Listas Activos'!$B$24:$C$28,2,0),0)</f>
        <v>1</v>
      </c>
      <c r="N474" s="62" t="s">
        <v>96</v>
      </c>
      <c r="O474" s="394">
        <f>IFERROR(VLOOKUP(N474,'[3]Listas Activos'!$B$31:$C$35,2,0),0)</f>
        <v>5</v>
      </c>
      <c r="P474" s="62" t="s">
        <v>96</v>
      </c>
      <c r="Q474" s="394">
        <f>IFERROR(VLOOKUP(P474,'[3]Listas Activos'!$B$38:$C$42,2,0),0)</f>
        <v>5</v>
      </c>
      <c r="R474" s="394">
        <f t="shared" si="34"/>
        <v>5</v>
      </c>
      <c r="S474" s="394" t="str">
        <f>IFERROR(VLOOKUP(R474,'[3]Listas Activos'!$B$4:$C$7,2,0),"-")</f>
        <v>Alto</v>
      </c>
      <c r="T474" s="66"/>
      <c r="U474" s="64" t="s">
        <v>116</v>
      </c>
      <c r="V474" s="137"/>
      <c r="W474" s="137"/>
      <c r="X474" s="137"/>
      <c r="Y474" s="137"/>
      <c r="Z474" s="64"/>
      <c r="AA474" s="137"/>
      <c r="AB474" s="137"/>
      <c r="AC474" s="137"/>
      <c r="AD474" s="138"/>
      <c r="AE474" s="137"/>
      <c r="AF474" s="124"/>
      <c r="AG474" s="137"/>
      <c r="AH474" s="139"/>
      <c r="AI474" s="94"/>
      <c r="AJ474" s="95"/>
      <c r="AK474" s="95"/>
      <c r="AL474" s="96"/>
      <c r="AM474" s="64"/>
      <c r="AN474" s="138"/>
      <c r="AO474" s="137"/>
      <c r="AP474" s="137"/>
      <c r="AQ474" s="139"/>
    </row>
    <row r="475" spans="1:43" ht="82.5" customHeight="1">
      <c r="A475" s="67">
        <v>468</v>
      </c>
      <c r="B475" s="464" t="s">
        <v>947</v>
      </c>
      <c r="C475" s="465" t="s">
        <v>1079</v>
      </c>
      <c r="D475" s="204" t="s">
        <v>1254</v>
      </c>
      <c r="E475" s="204" t="s">
        <v>1255</v>
      </c>
      <c r="F475" s="289" t="s">
        <v>137</v>
      </c>
      <c r="G475" s="256" t="s">
        <v>994</v>
      </c>
      <c r="H475" s="466" t="s">
        <v>974</v>
      </c>
      <c r="I475" s="466" t="s">
        <v>974</v>
      </c>
      <c r="J475" s="146" t="s">
        <v>93</v>
      </c>
      <c r="K475" s="467" t="s">
        <v>154</v>
      </c>
      <c r="L475" s="62" t="s">
        <v>143</v>
      </c>
      <c r="M475" s="394">
        <f>IFERROR(VLOOKUP(L475,'[3]Listas Activos'!$B$24:$C$28,2,0),0)</f>
        <v>1</v>
      </c>
      <c r="N475" s="62" t="s">
        <v>96</v>
      </c>
      <c r="O475" s="394">
        <f>IFERROR(VLOOKUP(N475,'[3]Listas Activos'!$B$31:$C$35,2,0),0)</f>
        <v>5</v>
      </c>
      <c r="P475" s="62" t="s">
        <v>96</v>
      </c>
      <c r="Q475" s="394">
        <f>IFERROR(VLOOKUP(P475,'[3]Listas Activos'!$B$38:$C$42,2,0),0)</f>
        <v>5</v>
      </c>
      <c r="R475" s="394">
        <f t="shared" si="34"/>
        <v>5</v>
      </c>
      <c r="S475" s="394" t="str">
        <f>IFERROR(VLOOKUP(R475,'[3]Listas Activos'!$B$4:$C$7,2,0),"-")</f>
        <v>Alto</v>
      </c>
      <c r="T475" s="66"/>
      <c r="U475" s="64" t="s">
        <v>116</v>
      </c>
      <c r="V475" s="137"/>
      <c r="W475" s="137"/>
      <c r="X475" s="137"/>
      <c r="Y475" s="137"/>
      <c r="Z475" s="64"/>
      <c r="AA475" s="137"/>
      <c r="AB475" s="137"/>
      <c r="AC475" s="137"/>
      <c r="AD475" s="138"/>
      <c r="AE475" s="137"/>
      <c r="AF475" s="124"/>
      <c r="AG475" s="137"/>
      <c r="AH475" s="139"/>
      <c r="AI475" s="94"/>
      <c r="AJ475" s="95"/>
      <c r="AK475" s="95"/>
      <c r="AL475" s="96"/>
      <c r="AM475" s="64"/>
      <c r="AN475" s="138"/>
      <c r="AO475" s="137"/>
      <c r="AP475" s="137"/>
      <c r="AQ475" s="139"/>
    </row>
    <row r="476" spans="1:43" ht="82.5" customHeight="1">
      <c r="A476" s="67">
        <v>469</v>
      </c>
      <c r="B476" s="464" t="s">
        <v>947</v>
      </c>
      <c r="C476" s="465" t="s">
        <v>1079</v>
      </c>
      <c r="D476" s="204" t="s">
        <v>1256</v>
      </c>
      <c r="E476" s="204" t="s">
        <v>1257</v>
      </c>
      <c r="F476" s="289" t="s">
        <v>137</v>
      </c>
      <c r="G476" s="256" t="s">
        <v>994</v>
      </c>
      <c r="H476" s="466" t="s">
        <v>974</v>
      </c>
      <c r="I476" s="466" t="s">
        <v>974</v>
      </c>
      <c r="J476" s="146" t="s">
        <v>93</v>
      </c>
      <c r="K476" s="467" t="s">
        <v>154</v>
      </c>
      <c r="L476" s="62" t="s">
        <v>143</v>
      </c>
      <c r="M476" s="394">
        <f>IFERROR(VLOOKUP(L476,'[3]Listas Activos'!$B$24:$C$28,2,0),0)</f>
        <v>1</v>
      </c>
      <c r="N476" s="62" t="s">
        <v>96</v>
      </c>
      <c r="O476" s="394">
        <f>IFERROR(VLOOKUP(N476,'[3]Listas Activos'!$B$31:$C$35,2,0),0)</f>
        <v>5</v>
      </c>
      <c r="P476" s="62" t="s">
        <v>96</v>
      </c>
      <c r="Q476" s="394">
        <f>IFERROR(VLOOKUP(P476,'[3]Listas Activos'!$B$38:$C$42,2,0),0)</f>
        <v>5</v>
      </c>
      <c r="R476" s="394">
        <f t="shared" si="34"/>
        <v>5</v>
      </c>
      <c r="S476" s="394" t="str">
        <f>IFERROR(VLOOKUP(R476,'[3]Listas Activos'!$B$4:$C$7,2,0),"-")</f>
        <v>Alto</v>
      </c>
      <c r="T476" s="66"/>
      <c r="U476" s="64" t="s">
        <v>116</v>
      </c>
      <c r="V476" s="137"/>
      <c r="W476" s="137"/>
      <c r="X476" s="137"/>
      <c r="Y476" s="137"/>
      <c r="Z476" s="64"/>
      <c r="AA476" s="137"/>
      <c r="AB476" s="137"/>
      <c r="AC476" s="137"/>
      <c r="AD476" s="138"/>
      <c r="AE476" s="137"/>
      <c r="AF476" s="124"/>
      <c r="AG476" s="137"/>
      <c r="AH476" s="139"/>
      <c r="AI476" s="94"/>
      <c r="AJ476" s="95"/>
      <c r="AK476" s="95"/>
      <c r="AL476" s="96"/>
      <c r="AM476" s="64"/>
      <c r="AN476" s="138"/>
      <c r="AO476" s="137"/>
      <c r="AP476" s="137"/>
      <c r="AQ476" s="139"/>
    </row>
    <row r="477" spans="1:43" ht="82.5" customHeight="1">
      <c r="A477" s="67">
        <v>470</v>
      </c>
      <c r="B477" s="464" t="s">
        <v>947</v>
      </c>
      <c r="C477" s="465" t="s">
        <v>1079</v>
      </c>
      <c r="D477" s="204" t="s">
        <v>1258</v>
      </c>
      <c r="E477" s="204" t="s">
        <v>1259</v>
      </c>
      <c r="F477" s="289" t="s">
        <v>137</v>
      </c>
      <c r="G477" s="256" t="s">
        <v>994</v>
      </c>
      <c r="H477" s="466" t="s">
        <v>974</v>
      </c>
      <c r="I477" s="466" t="s">
        <v>974</v>
      </c>
      <c r="J477" s="146" t="s">
        <v>93</v>
      </c>
      <c r="K477" s="467" t="s">
        <v>154</v>
      </c>
      <c r="L477" s="62" t="s">
        <v>143</v>
      </c>
      <c r="M477" s="394">
        <f>IFERROR(VLOOKUP(L477,'[3]Listas Activos'!$B$24:$C$28,2,0),0)</f>
        <v>1</v>
      </c>
      <c r="N477" s="62" t="s">
        <v>96</v>
      </c>
      <c r="O477" s="394">
        <f>IFERROR(VLOOKUP(N477,'[3]Listas Activos'!$B$31:$C$35,2,0),0)</f>
        <v>5</v>
      </c>
      <c r="P477" s="62" t="s">
        <v>96</v>
      </c>
      <c r="Q477" s="394">
        <f>IFERROR(VLOOKUP(P477,'[3]Listas Activos'!$B$38:$C$42,2,0),0)</f>
        <v>5</v>
      </c>
      <c r="R477" s="394">
        <f t="shared" si="34"/>
        <v>5</v>
      </c>
      <c r="S477" s="394" t="str">
        <f>IFERROR(VLOOKUP(R477,'[3]Listas Activos'!$B$4:$C$7,2,0),"-")</f>
        <v>Alto</v>
      </c>
      <c r="T477" s="66"/>
      <c r="U477" s="64" t="s">
        <v>116</v>
      </c>
      <c r="V477" s="137"/>
      <c r="W477" s="137"/>
      <c r="X477" s="137"/>
      <c r="Y477" s="137"/>
      <c r="Z477" s="64"/>
      <c r="AA477" s="137"/>
      <c r="AB477" s="137"/>
      <c r="AC477" s="137"/>
      <c r="AD477" s="138"/>
      <c r="AE477" s="137"/>
      <c r="AF477" s="124"/>
      <c r="AG477" s="137"/>
      <c r="AH477" s="139"/>
      <c r="AI477" s="94"/>
      <c r="AJ477" s="95"/>
      <c r="AK477" s="95"/>
      <c r="AL477" s="96"/>
      <c r="AM477" s="64"/>
      <c r="AN477" s="138"/>
      <c r="AO477" s="137"/>
      <c r="AP477" s="137"/>
      <c r="AQ477" s="139"/>
    </row>
    <row r="478" spans="1:43" ht="82.5" customHeight="1">
      <c r="A478" s="67">
        <v>471</v>
      </c>
      <c r="B478" s="464" t="s">
        <v>947</v>
      </c>
      <c r="C478" s="465" t="s">
        <v>1079</v>
      </c>
      <c r="D478" s="204" t="s">
        <v>1260</v>
      </c>
      <c r="E478" s="204" t="s">
        <v>1261</v>
      </c>
      <c r="F478" s="289" t="s">
        <v>137</v>
      </c>
      <c r="G478" s="256" t="s">
        <v>1262</v>
      </c>
      <c r="H478" s="466" t="s">
        <v>974</v>
      </c>
      <c r="I478" s="466" t="s">
        <v>974</v>
      </c>
      <c r="J478" s="146" t="s">
        <v>93</v>
      </c>
      <c r="K478" s="61" t="s">
        <v>163</v>
      </c>
      <c r="L478" s="62" t="s">
        <v>143</v>
      </c>
      <c r="M478" s="394">
        <f>IFERROR(VLOOKUP(L478,'[3]Listas Activos'!$B$24:$C$28,2,0),0)</f>
        <v>1</v>
      </c>
      <c r="N478" s="62" t="s">
        <v>126</v>
      </c>
      <c r="O478" s="394">
        <f>IFERROR(VLOOKUP(N478,'[3]Listas Activos'!$B$31:$C$35,2,0),0)</f>
        <v>1</v>
      </c>
      <c r="P478" s="62" t="s">
        <v>96</v>
      </c>
      <c r="Q478" s="394">
        <f>IFERROR(VLOOKUP(P478,'[3]Listas Activos'!$B$38:$C$42,2,0),0)</f>
        <v>5</v>
      </c>
      <c r="R478" s="394">
        <f t="shared" si="34"/>
        <v>3</v>
      </c>
      <c r="S478" s="394" t="str">
        <f>IFERROR(VLOOKUP(R478,'[3]Listas Activos'!$B$4:$C$7,2,0),"-")</f>
        <v>Medio</v>
      </c>
      <c r="T478" s="66"/>
      <c r="U478" s="64" t="s">
        <v>116</v>
      </c>
      <c r="V478" s="137"/>
      <c r="W478" s="137"/>
      <c r="X478" s="137"/>
      <c r="Y478" s="137"/>
      <c r="Z478" s="64"/>
      <c r="AA478" s="137"/>
      <c r="AB478" s="137"/>
      <c r="AC478" s="137"/>
      <c r="AD478" s="138"/>
      <c r="AE478" s="137"/>
      <c r="AF478" s="124"/>
      <c r="AG478" s="137"/>
      <c r="AH478" s="139"/>
      <c r="AI478" s="94"/>
      <c r="AJ478" s="95"/>
      <c r="AK478" s="95"/>
      <c r="AL478" s="96"/>
      <c r="AM478" s="64"/>
      <c r="AN478" s="138"/>
      <c r="AO478" s="137"/>
      <c r="AP478" s="137"/>
      <c r="AQ478" s="139"/>
    </row>
    <row r="479" spans="1:43" ht="82.5" customHeight="1">
      <c r="A479" s="67">
        <v>472</v>
      </c>
      <c r="B479" s="464" t="s">
        <v>947</v>
      </c>
      <c r="C479" s="465" t="s">
        <v>1079</v>
      </c>
      <c r="D479" s="204" t="s">
        <v>1263</v>
      </c>
      <c r="E479" s="204" t="s">
        <v>1264</v>
      </c>
      <c r="F479" s="289" t="s">
        <v>137</v>
      </c>
      <c r="G479" s="256" t="s">
        <v>1262</v>
      </c>
      <c r="H479" s="466" t="s">
        <v>974</v>
      </c>
      <c r="I479" s="466" t="s">
        <v>974</v>
      </c>
      <c r="J479" s="146" t="s">
        <v>93</v>
      </c>
      <c r="K479" s="61" t="s">
        <v>163</v>
      </c>
      <c r="L479" s="62" t="s">
        <v>143</v>
      </c>
      <c r="M479" s="394">
        <f>IFERROR(VLOOKUP(L479,'[3]Listas Activos'!$B$24:$C$28,2,0),0)</f>
        <v>1</v>
      </c>
      <c r="N479" s="62" t="s">
        <v>96</v>
      </c>
      <c r="O479" s="394">
        <f>IFERROR(VLOOKUP(N479,'[3]Listas Activos'!$B$31:$C$35,2,0),0)</f>
        <v>5</v>
      </c>
      <c r="P479" s="62" t="s">
        <v>96</v>
      </c>
      <c r="Q479" s="394">
        <f>IFERROR(VLOOKUP(P479,'[3]Listas Activos'!$B$38:$C$42,2,0),0)</f>
        <v>5</v>
      </c>
      <c r="R479" s="394">
        <f t="shared" si="34"/>
        <v>5</v>
      </c>
      <c r="S479" s="394" t="str">
        <f>IFERROR(VLOOKUP(R479,'[3]Listas Activos'!$B$4:$C$7,2,0),"-")</f>
        <v>Alto</v>
      </c>
      <c r="T479" s="66"/>
      <c r="U479" s="64" t="s">
        <v>116</v>
      </c>
      <c r="V479" s="137"/>
      <c r="W479" s="137"/>
      <c r="X479" s="137"/>
      <c r="Y479" s="137"/>
      <c r="Z479" s="64"/>
      <c r="AA479" s="137"/>
      <c r="AB479" s="137"/>
      <c r="AC479" s="137"/>
      <c r="AD479" s="138"/>
      <c r="AE479" s="137"/>
      <c r="AF479" s="124"/>
      <c r="AG479" s="137"/>
      <c r="AH479" s="139"/>
      <c r="AI479" s="94"/>
      <c r="AJ479" s="95"/>
      <c r="AK479" s="95"/>
      <c r="AL479" s="96"/>
      <c r="AM479" s="64"/>
      <c r="AN479" s="138"/>
      <c r="AO479" s="137"/>
      <c r="AP479" s="137"/>
      <c r="AQ479" s="139"/>
    </row>
    <row r="480" spans="1:43" ht="82.5" customHeight="1">
      <c r="A480" s="67">
        <v>473</v>
      </c>
      <c r="B480" s="464" t="s">
        <v>947</v>
      </c>
      <c r="C480" s="465" t="s">
        <v>1079</v>
      </c>
      <c r="D480" s="204" t="s">
        <v>1265</v>
      </c>
      <c r="E480" s="204" t="s">
        <v>1264</v>
      </c>
      <c r="F480" s="289" t="s">
        <v>137</v>
      </c>
      <c r="G480" s="256" t="s">
        <v>1262</v>
      </c>
      <c r="H480" s="466" t="s">
        <v>974</v>
      </c>
      <c r="I480" s="466" t="s">
        <v>974</v>
      </c>
      <c r="J480" s="146" t="s">
        <v>93</v>
      </c>
      <c r="K480" s="61" t="s">
        <v>163</v>
      </c>
      <c r="L480" s="62" t="s">
        <v>143</v>
      </c>
      <c r="M480" s="394">
        <f>IFERROR(VLOOKUP(L480,'[3]Listas Activos'!$B$24:$C$28,2,0),0)</f>
        <v>1</v>
      </c>
      <c r="N480" s="62" t="s">
        <v>96</v>
      </c>
      <c r="O480" s="394">
        <f>IFERROR(VLOOKUP(N480,'[3]Listas Activos'!$B$31:$C$35,2,0),0)</f>
        <v>5</v>
      </c>
      <c r="P480" s="62" t="s">
        <v>96</v>
      </c>
      <c r="Q480" s="394">
        <f>IFERROR(VLOOKUP(P480,'[3]Listas Activos'!$B$38:$C$42,2,0),0)</f>
        <v>5</v>
      </c>
      <c r="R480" s="394">
        <f t="shared" si="34"/>
        <v>5</v>
      </c>
      <c r="S480" s="394" t="str">
        <f>IFERROR(VLOOKUP(R480,'[3]Listas Activos'!$B$4:$C$7,2,0),"-")</f>
        <v>Alto</v>
      </c>
      <c r="T480" s="66"/>
      <c r="U480" s="64" t="s">
        <v>116</v>
      </c>
      <c r="V480" s="137"/>
      <c r="W480" s="137"/>
      <c r="X480" s="137"/>
      <c r="Y480" s="137"/>
      <c r="Z480" s="64"/>
      <c r="AA480" s="137"/>
      <c r="AB480" s="137"/>
      <c r="AC480" s="137"/>
      <c r="AD480" s="138"/>
      <c r="AE480" s="137"/>
      <c r="AF480" s="124"/>
      <c r="AG480" s="137"/>
      <c r="AH480" s="139"/>
      <c r="AI480" s="94"/>
      <c r="AJ480" s="95"/>
      <c r="AK480" s="95"/>
      <c r="AL480" s="96"/>
      <c r="AM480" s="64"/>
      <c r="AN480" s="138"/>
      <c r="AO480" s="137"/>
      <c r="AP480" s="137"/>
      <c r="AQ480" s="139"/>
    </row>
    <row r="481" spans="1:43" ht="82.5" customHeight="1">
      <c r="A481" s="67">
        <v>474</v>
      </c>
      <c r="B481" s="464" t="s">
        <v>947</v>
      </c>
      <c r="C481" s="465" t="s">
        <v>1079</v>
      </c>
      <c r="D481" s="204" t="s">
        <v>1266</v>
      </c>
      <c r="E481" s="204" t="s">
        <v>1267</v>
      </c>
      <c r="F481" s="289" t="s">
        <v>137</v>
      </c>
      <c r="G481" s="256" t="s">
        <v>1262</v>
      </c>
      <c r="H481" s="466" t="s">
        <v>974</v>
      </c>
      <c r="I481" s="466" t="s">
        <v>974</v>
      </c>
      <c r="J481" s="146" t="s">
        <v>93</v>
      </c>
      <c r="K481" s="61" t="s">
        <v>163</v>
      </c>
      <c r="L481" s="62" t="s">
        <v>143</v>
      </c>
      <c r="M481" s="394">
        <f>IFERROR(VLOOKUP(L481,'[3]Listas Activos'!$B$24:$C$28,2,0),0)</f>
        <v>1</v>
      </c>
      <c r="N481" s="62" t="s">
        <v>126</v>
      </c>
      <c r="O481" s="394">
        <f>IFERROR(VLOOKUP(N481,'[3]Listas Activos'!$B$31:$C$35,2,0),0)</f>
        <v>1</v>
      </c>
      <c r="P481" s="62" t="s">
        <v>96</v>
      </c>
      <c r="Q481" s="394">
        <f>IFERROR(VLOOKUP(P481,'[3]Listas Activos'!$B$38:$C$42,2,0),0)</f>
        <v>5</v>
      </c>
      <c r="R481" s="394">
        <f t="shared" si="34"/>
        <v>3</v>
      </c>
      <c r="S481" s="394" t="str">
        <f>IFERROR(VLOOKUP(R481,'[3]Listas Activos'!$B$4:$C$7,2,0),"-")</f>
        <v>Medio</v>
      </c>
      <c r="T481" s="66"/>
      <c r="U481" s="64" t="s">
        <v>116</v>
      </c>
      <c r="V481" s="137"/>
      <c r="W481" s="137"/>
      <c r="X481" s="137"/>
      <c r="Y481" s="137"/>
      <c r="Z481" s="64"/>
      <c r="AA481" s="137"/>
      <c r="AB481" s="137"/>
      <c r="AC481" s="137"/>
      <c r="AD481" s="138"/>
      <c r="AE481" s="137"/>
      <c r="AF481" s="124"/>
      <c r="AG481" s="137"/>
      <c r="AH481" s="139"/>
      <c r="AI481" s="94"/>
      <c r="AJ481" s="95"/>
      <c r="AK481" s="95"/>
      <c r="AL481" s="96"/>
      <c r="AM481" s="64"/>
      <c r="AN481" s="138"/>
      <c r="AO481" s="137"/>
      <c r="AP481" s="137"/>
      <c r="AQ481" s="139"/>
    </row>
    <row r="482" spans="1:43" ht="82.5" customHeight="1">
      <c r="A482" s="67">
        <v>475</v>
      </c>
      <c r="B482" s="464" t="s">
        <v>947</v>
      </c>
      <c r="C482" s="465" t="s">
        <v>1079</v>
      </c>
      <c r="D482" s="204" t="s">
        <v>1268</v>
      </c>
      <c r="E482" s="204" t="s">
        <v>1269</v>
      </c>
      <c r="F482" s="289" t="s">
        <v>137</v>
      </c>
      <c r="G482" s="256" t="s">
        <v>1262</v>
      </c>
      <c r="H482" s="466" t="s">
        <v>974</v>
      </c>
      <c r="I482" s="466" t="s">
        <v>974</v>
      </c>
      <c r="J482" s="146" t="s">
        <v>93</v>
      </c>
      <c r="K482" s="61" t="s">
        <v>163</v>
      </c>
      <c r="L482" s="62" t="s">
        <v>143</v>
      </c>
      <c r="M482" s="394">
        <f>IFERROR(VLOOKUP(L482,'[3]Listas Activos'!$B$24:$C$28,2,0),0)</f>
        <v>1</v>
      </c>
      <c r="N482" s="62" t="s">
        <v>126</v>
      </c>
      <c r="O482" s="394">
        <f>IFERROR(VLOOKUP(N482,'[3]Listas Activos'!$B$31:$C$35,2,0),0)</f>
        <v>1</v>
      </c>
      <c r="P482" s="62" t="s">
        <v>96</v>
      </c>
      <c r="Q482" s="394">
        <f>IFERROR(VLOOKUP(P482,'[3]Listas Activos'!$B$38:$C$42,2,0),0)</f>
        <v>5</v>
      </c>
      <c r="R482" s="394">
        <f t="shared" si="34"/>
        <v>3</v>
      </c>
      <c r="S482" s="394" t="str">
        <f>IFERROR(VLOOKUP(R482,'[3]Listas Activos'!$B$4:$C$7,2,0),"-")</f>
        <v>Medio</v>
      </c>
      <c r="T482" s="66"/>
      <c r="U482" s="64" t="s">
        <v>116</v>
      </c>
      <c r="V482" s="137"/>
      <c r="W482" s="137"/>
      <c r="X482" s="137"/>
      <c r="Y482" s="137"/>
      <c r="Z482" s="64"/>
      <c r="AA482" s="137"/>
      <c r="AB482" s="137"/>
      <c r="AC482" s="137"/>
      <c r="AD482" s="138"/>
      <c r="AE482" s="137"/>
      <c r="AF482" s="124"/>
      <c r="AG482" s="137"/>
      <c r="AH482" s="139"/>
      <c r="AI482" s="94"/>
      <c r="AJ482" s="95"/>
      <c r="AK482" s="95"/>
      <c r="AL482" s="96"/>
      <c r="AM482" s="64"/>
      <c r="AN482" s="138"/>
      <c r="AO482" s="137"/>
      <c r="AP482" s="137"/>
      <c r="AQ482" s="139"/>
    </row>
    <row r="483" spans="1:43" ht="82.5" customHeight="1">
      <c r="A483" s="67">
        <v>476</v>
      </c>
      <c r="B483" s="464" t="s">
        <v>947</v>
      </c>
      <c r="C483" s="465" t="s">
        <v>1079</v>
      </c>
      <c r="D483" s="204" t="s">
        <v>1270</v>
      </c>
      <c r="E483" s="204" t="s">
        <v>1271</v>
      </c>
      <c r="F483" s="289" t="s">
        <v>137</v>
      </c>
      <c r="G483" s="256" t="s">
        <v>1262</v>
      </c>
      <c r="H483" s="466" t="s">
        <v>974</v>
      </c>
      <c r="I483" s="466" t="s">
        <v>974</v>
      </c>
      <c r="J483" s="146" t="s">
        <v>93</v>
      </c>
      <c r="K483" s="61" t="s">
        <v>163</v>
      </c>
      <c r="L483" s="62" t="s">
        <v>143</v>
      </c>
      <c r="M483" s="394">
        <f>IFERROR(VLOOKUP(L483,'[3]Listas Activos'!$B$24:$C$28,2,0),0)</f>
        <v>1</v>
      </c>
      <c r="N483" s="62" t="s">
        <v>126</v>
      </c>
      <c r="O483" s="394">
        <f>IFERROR(VLOOKUP(N483,'[3]Listas Activos'!$B$31:$C$35,2,0),0)</f>
        <v>1</v>
      </c>
      <c r="P483" s="62" t="s">
        <v>96</v>
      </c>
      <c r="Q483" s="394">
        <f>IFERROR(VLOOKUP(P483,'[3]Listas Activos'!$B$38:$C$42,2,0),0)</f>
        <v>5</v>
      </c>
      <c r="R483" s="394">
        <f t="shared" si="34"/>
        <v>3</v>
      </c>
      <c r="S483" s="394" t="str">
        <f>IFERROR(VLOOKUP(R483,'[3]Listas Activos'!$B$4:$C$7,2,0),"-")</f>
        <v>Medio</v>
      </c>
      <c r="T483" s="66"/>
      <c r="U483" s="64" t="s">
        <v>116</v>
      </c>
      <c r="V483" s="137"/>
      <c r="W483" s="137"/>
      <c r="X483" s="137"/>
      <c r="Y483" s="137"/>
      <c r="Z483" s="64"/>
      <c r="AA483" s="137"/>
      <c r="AB483" s="137"/>
      <c r="AC483" s="137"/>
      <c r="AD483" s="138"/>
      <c r="AE483" s="137"/>
      <c r="AF483" s="124"/>
      <c r="AG483" s="137"/>
      <c r="AH483" s="139"/>
      <c r="AI483" s="94"/>
      <c r="AJ483" s="95"/>
      <c r="AK483" s="95"/>
      <c r="AL483" s="96"/>
      <c r="AM483" s="64"/>
      <c r="AN483" s="138"/>
      <c r="AO483" s="137"/>
      <c r="AP483" s="137"/>
      <c r="AQ483" s="139"/>
    </row>
    <row r="484" spans="1:43" ht="82.5" customHeight="1">
      <c r="A484" s="67">
        <v>477</v>
      </c>
      <c r="B484" s="464" t="s">
        <v>947</v>
      </c>
      <c r="C484" s="465" t="s">
        <v>1079</v>
      </c>
      <c r="D484" s="204" t="s">
        <v>1272</v>
      </c>
      <c r="E484" s="204" t="s">
        <v>1273</v>
      </c>
      <c r="F484" s="289" t="s">
        <v>137</v>
      </c>
      <c r="G484" s="256" t="s">
        <v>1262</v>
      </c>
      <c r="H484" s="466" t="s">
        <v>1262</v>
      </c>
      <c r="I484" s="466" t="s">
        <v>1274</v>
      </c>
      <c r="J484" s="146" t="s">
        <v>93</v>
      </c>
      <c r="K484" s="61" t="s">
        <v>163</v>
      </c>
      <c r="L484" s="62" t="s">
        <v>143</v>
      </c>
      <c r="M484" s="394">
        <f>IFERROR(VLOOKUP(L484,'[3]Listas Activos'!$B$24:$C$28,2,0),0)</f>
        <v>1</v>
      </c>
      <c r="N484" s="62" t="s">
        <v>126</v>
      </c>
      <c r="O484" s="394">
        <f>IFERROR(VLOOKUP(N484,'[3]Listas Activos'!$B$31:$C$35,2,0),0)</f>
        <v>1</v>
      </c>
      <c r="P484" s="62" t="s">
        <v>96</v>
      </c>
      <c r="Q484" s="394">
        <f>IFERROR(VLOOKUP(P484,'[3]Listas Activos'!$B$38:$C$42,2,0),0)</f>
        <v>5</v>
      </c>
      <c r="R484" s="394">
        <f t="shared" si="34"/>
        <v>3</v>
      </c>
      <c r="S484" s="394" t="str">
        <f>IFERROR(VLOOKUP(R484,'[3]Listas Activos'!$B$4:$C$7,2,0),"-")</f>
        <v>Medio</v>
      </c>
      <c r="T484" s="66"/>
      <c r="U484" s="64" t="s">
        <v>116</v>
      </c>
      <c r="V484" s="137"/>
      <c r="W484" s="137"/>
      <c r="X484" s="137"/>
      <c r="Y484" s="137"/>
      <c r="Z484" s="64"/>
      <c r="AA484" s="137"/>
      <c r="AB484" s="137"/>
      <c r="AC484" s="137"/>
      <c r="AD484" s="138"/>
      <c r="AE484" s="137"/>
      <c r="AF484" s="124"/>
      <c r="AG484" s="137"/>
      <c r="AH484" s="139"/>
      <c r="AI484" s="94"/>
      <c r="AJ484" s="95"/>
      <c r="AK484" s="95"/>
      <c r="AL484" s="96"/>
      <c r="AM484" s="64"/>
      <c r="AN484" s="138"/>
      <c r="AO484" s="137"/>
      <c r="AP484" s="137"/>
      <c r="AQ484" s="139"/>
    </row>
    <row r="485" spans="1:43" ht="82.5" customHeight="1">
      <c r="A485" s="67">
        <v>478</v>
      </c>
      <c r="B485" s="464" t="s">
        <v>947</v>
      </c>
      <c r="C485" s="465" t="s">
        <v>1079</v>
      </c>
      <c r="D485" s="204" t="s">
        <v>1275</v>
      </c>
      <c r="E485" s="204" t="s">
        <v>1276</v>
      </c>
      <c r="F485" s="289" t="s">
        <v>137</v>
      </c>
      <c r="G485" s="256" t="s">
        <v>1277</v>
      </c>
      <c r="H485" s="466" t="s">
        <v>974</v>
      </c>
      <c r="I485" s="466" t="s">
        <v>974</v>
      </c>
      <c r="J485" s="146" t="s">
        <v>93</v>
      </c>
      <c r="K485" s="61" t="s">
        <v>163</v>
      </c>
      <c r="L485" s="62" t="s">
        <v>143</v>
      </c>
      <c r="M485" s="394">
        <f>IFERROR(VLOOKUP(L485,'[3]Listas Activos'!$B$24:$C$28,2,0),0)</f>
        <v>1</v>
      </c>
      <c r="N485" s="62" t="s">
        <v>96</v>
      </c>
      <c r="O485" s="394">
        <f>IFERROR(VLOOKUP(N485,'[3]Listas Activos'!$B$31:$C$35,2,0),0)</f>
        <v>5</v>
      </c>
      <c r="P485" s="62" t="s">
        <v>96</v>
      </c>
      <c r="Q485" s="394">
        <f>IFERROR(VLOOKUP(P485,'[3]Listas Activos'!$B$38:$C$42,2,0),0)</f>
        <v>5</v>
      </c>
      <c r="R485" s="394">
        <f t="shared" si="34"/>
        <v>5</v>
      </c>
      <c r="S485" s="394" t="str">
        <f>IFERROR(VLOOKUP(R485,'[3]Listas Activos'!$B$4:$C$7,2,0),"-")</f>
        <v>Alto</v>
      </c>
      <c r="T485" s="66"/>
      <c r="U485" s="64" t="s">
        <v>116</v>
      </c>
      <c r="V485" s="137"/>
      <c r="W485" s="137"/>
      <c r="X485" s="137"/>
      <c r="Y485" s="137"/>
      <c r="Z485" s="64"/>
      <c r="AA485" s="137"/>
      <c r="AB485" s="137"/>
      <c r="AC485" s="137"/>
      <c r="AD485" s="138"/>
      <c r="AE485" s="137"/>
      <c r="AF485" s="124"/>
      <c r="AG485" s="137"/>
      <c r="AH485" s="139"/>
      <c r="AI485" s="94"/>
      <c r="AJ485" s="95"/>
      <c r="AK485" s="95"/>
      <c r="AL485" s="96"/>
      <c r="AM485" s="64"/>
      <c r="AN485" s="138"/>
      <c r="AO485" s="137"/>
      <c r="AP485" s="137"/>
      <c r="AQ485" s="139"/>
    </row>
    <row r="486" spans="1:43" ht="82.5" customHeight="1">
      <c r="A486" s="67">
        <v>479</v>
      </c>
      <c r="B486" s="464" t="s">
        <v>947</v>
      </c>
      <c r="C486" s="465" t="s">
        <v>1079</v>
      </c>
      <c r="D486" s="204" t="s">
        <v>1278</v>
      </c>
      <c r="E486" s="204" t="s">
        <v>1279</v>
      </c>
      <c r="F486" s="289" t="s">
        <v>137</v>
      </c>
      <c r="G486" s="256" t="s">
        <v>1277</v>
      </c>
      <c r="H486" s="466" t="s">
        <v>974</v>
      </c>
      <c r="I486" s="466" t="s">
        <v>974</v>
      </c>
      <c r="J486" s="146" t="s">
        <v>93</v>
      </c>
      <c r="K486" s="61" t="s">
        <v>163</v>
      </c>
      <c r="L486" s="62" t="s">
        <v>143</v>
      </c>
      <c r="M486" s="394">
        <f>IFERROR(VLOOKUP(L486,'[3]Listas Activos'!$B$24:$C$28,2,0),0)</f>
        <v>1</v>
      </c>
      <c r="N486" s="62" t="s">
        <v>96</v>
      </c>
      <c r="O486" s="394">
        <f>IFERROR(VLOOKUP(N486,'[3]Listas Activos'!$B$31:$C$35,2,0),0)</f>
        <v>5</v>
      </c>
      <c r="P486" s="62" t="s">
        <v>96</v>
      </c>
      <c r="Q486" s="394">
        <f>IFERROR(VLOOKUP(P486,'[3]Listas Activos'!$B$38:$C$42,2,0),0)</f>
        <v>5</v>
      </c>
      <c r="R486" s="394">
        <f t="shared" si="34"/>
        <v>5</v>
      </c>
      <c r="S486" s="394" t="str">
        <f>IFERROR(VLOOKUP(R486,'[3]Listas Activos'!$B$4:$C$7,2,0),"-")</f>
        <v>Alto</v>
      </c>
      <c r="T486" s="66"/>
      <c r="U486" s="64" t="s">
        <v>116</v>
      </c>
      <c r="V486" s="137"/>
      <c r="W486" s="137"/>
      <c r="X486" s="137"/>
      <c r="Y486" s="137"/>
      <c r="Z486" s="64"/>
      <c r="AA486" s="137"/>
      <c r="AB486" s="137"/>
      <c r="AC486" s="137"/>
      <c r="AD486" s="138"/>
      <c r="AE486" s="137"/>
      <c r="AF486" s="124"/>
      <c r="AG486" s="137"/>
      <c r="AH486" s="139"/>
      <c r="AI486" s="94"/>
      <c r="AJ486" s="95"/>
      <c r="AK486" s="95"/>
      <c r="AL486" s="96"/>
      <c r="AM486" s="64"/>
      <c r="AN486" s="138"/>
      <c r="AO486" s="137"/>
      <c r="AP486" s="137"/>
      <c r="AQ486" s="139"/>
    </row>
    <row r="487" spans="1:43" ht="82.5" customHeight="1">
      <c r="A487" s="67">
        <v>480</v>
      </c>
      <c r="B487" s="464" t="s">
        <v>947</v>
      </c>
      <c r="C487" s="465" t="s">
        <v>1079</v>
      </c>
      <c r="D487" s="204" t="s">
        <v>1280</v>
      </c>
      <c r="E487" s="204" t="s">
        <v>1281</v>
      </c>
      <c r="F487" s="289" t="s">
        <v>137</v>
      </c>
      <c r="G487" s="256" t="s">
        <v>1277</v>
      </c>
      <c r="H487" s="466" t="s">
        <v>974</v>
      </c>
      <c r="I487" s="466" t="s">
        <v>974</v>
      </c>
      <c r="J487" s="146" t="s">
        <v>93</v>
      </c>
      <c r="K487" s="61" t="s">
        <v>163</v>
      </c>
      <c r="L487" s="62" t="s">
        <v>143</v>
      </c>
      <c r="M487" s="394">
        <f>IFERROR(VLOOKUP(L487,'[3]Listas Activos'!$B$24:$C$28,2,0),0)</f>
        <v>1</v>
      </c>
      <c r="N487" s="62" t="s">
        <v>96</v>
      </c>
      <c r="O487" s="394">
        <f>IFERROR(VLOOKUP(N487,'[3]Listas Activos'!$B$31:$C$35,2,0),0)</f>
        <v>5</v>
      </c>
      <c r="P487" s="62" t="s">
        <v>96</v>
      </c>
      <c r="Q487" s="394">
        <f>IFERROR(VLOOKUP(P487,'[3]Listas Activos'!$B$38:$C$42,2,0),0)</f>
        <v>5</v>
      </c>
      <c r="R487" s="394">
        <f t="shared" si="34"/>
        <v>5</v>
      </c>
      <c r="S487" s="394" t="str">
        <f>IFERROR(VLOOKUP(R487,'[3]Listas Activos'!$B$4:$C$7,2,0),"-")</f>
        <v>Alto</v>
      </c>
      <c r="T487" s="66"/>
      <c r="U487" s="64" t="s">
        <v>116</v>
      </c>
      <c r="V487" s="137"/>
      <c r="W487" s="137"/>
      <c r="X487" s="137"/>
      <c r="Y487" s="137"/>
      <c r="Z487" s="64"/>
      <c r="AA487" s="137"/>
      <c r="AB487" s="137"/>
      <c r="AC487" s="137"/>
      <c r="AD487" s="138"/>
      <c r="AE487" s="137"/>
      <c r="AF487" s="124"/>
      <c r="AG487" s="137"/>
      <c r="AH487" s="139"/>
      <c r="AI487" s="94"/>
      <c r="AJ487" s="95"/>
      <c r="AK487" s="95"/>
      <c r="AL487" s="96"/>
      <c r="AM487" s="64"/>
      <c r="AN487" s="138"/>
      <c r="AO487" s="137"/>
      <c r="AP487" s="137"/>
      <c r="AQ487" s="139"/>
    </row>
    <row r="488" spans="1:43" ht="82.5" customHeight="1">
      <c r="A488" s="67">
        <v>481</v>
      </c>
      <c r="B488" s="464" t="s">
        <v>947</v>
      </c>
      <c r="C488" s="465" t="s">
        <v>1079</v>
      </c>
      <c r="D488" s="204" t="s">
        <v>1282</v>
      </c>
      <c r="E488" s="204" t="s">
        <v>1283</v>
      </c>
      <c r="F488" s="289" t="s">
        <v>137</v>
      </c>
      <c r="G488" s="256" t="s">
        <v>1277</v>
      </c>
      <c r="H488" s="466" t="s">
        <v>974</v>
      </c>
      <c r="I488" s="466" t="s">
        <v>974</v>
      </c>
      <c r="J488" s="146" t="s">
        <v>93</v>
      </c>
      <c r="K488" s="61" t="s">
        <v>163</v>
      </c>
      <c r="L488" s="62" t="s">
        <v>143</v>
      </c>
      <c r="M488" s="394">
        <f>IFERROR(VLOOKUP(L488,'[3]Listas Activos'!$B$24:$C$28,2,0),0)</f>
        <v>1</v>
      </c>
      <c r="N488" s="62" t="s">
        <v>96</v>
      </c>
      <c r="O488" s="394">
        <f>IFERROR(VLOOKUP(N488,'[3]Listas Activos'!$B$31:$C$35,2,0),0)</f>
        <v>5</v>
      </c>
      <c r="P488" s="62" t="s">
        <v>96</v>
      </c>
      <c r="Q488" s="394">
        <f>IFERROR(VLOOKUP(P488,'[3]Listas Activos'!$B$38:$C$42,2,0),0)</f>
        <v>5</v>
      </c>
      <c r="R488" s="394">
        <f t="shared" si="34"/>
        <v>5</v>
      </c>
      <c r="S488" s="394" t="str">
        <f>IFERROR(VLOOKUP(R488,'[3]Listas Activos'!$B$4:$C$7,2,0),"-")</f>
        <v>Alto</v>
      </c>
      <c r="T488" s="66"/>
      <c r="U488" s="64" t="s">
        <v>116</v>
      </c>
      <c r="V488" s="137"/>
      <c r="W488" s="137"/>
      <c r="X488" s="137"/>
      <c r="Y488" s="137"/>
      <c r="Z488" s="64"/>
      <c r="AA488" s="137"/>
      <c r="AB488" s="137"/>
      <c r="AC488" s="137"/>
      <c r="AD488" s="138"/>
      <c r="AE488" s="137"/>
      <c r="AF488" s="124"/>
      <c r="AG488" s="137"/>
      <c r="AH488" s="139"/>
      <c r="AI488" s="94"/>
      <c r="AJ488" s="95"/>
      <c r="AK488" s="95"/>
      <c r="AL488" s="96"/>
      <c r="AM488" s="64"/>
      <c r="AN488" s="138"/>
      <c r="AO488" s="137"/>
      <c r="AP488" s="137"/>
      <c r="AQ488" s="139"/>
    </row>
    <row r="489" spans="1:43" ht="82.5" customHeight="1">
      <c r="A489" s="67">
        <v>482</v>
      </c>
      <c r="B489" s="464" t="s">
        <v>947</v>
      </c>
      <c r="C489" s="465" t="s">
        <v>1079</v>
      </c>
      <c r="D489" s="204" t="s">
        <v>1284</v>
      </c>
      <c r="E489" s="204" t="s">
        <v>1285</v>
      </c>
      <c r="F489" s="289" t="s">
        <v>137</v>
      </c>
      <c r="G489" s="256" t="s">
        <v>1277</v>
      </c>
      <c r="H489" s="466" t="s">
        <v>974</v>
      </c>
      <c r="I489" s="466" t="s">
        <v>974</v>
      </c>
      <c r="J489" s="146" t="s">
        <v>93</v>
      </c>
      <c r="K489" s="61" t="s">
        <v>163</v>
      </c>
      <c r="L489" s="62" t="s">
        <v>143</v>
      </c>
      <c r="M489" s="394">
        <f>IFERROR(VLOOKUP(L489,'[3]Listas Activos'!$B$24:$C$28,2,0),0)</f>
        <v>1</v>
      </c>
      <c r="N489" s="62" t="s">
        <v>96</v>
      </c>
      <c r="O489" s="394">
        <f>IFERROR(VLOOKUP(N489,'[3]Listas Activos'!$B$31:$C$35,2,0),0)</f>
        <v>5</v>
      </c>
      <c r="P489" s="62" t="s">
        <v>96</v>
      </c>
      <c r="Q489" s="394">
        <f>IFERROR(VLOOKUP(P489,'[3]Listas Activos'!$B$38:$C$42,2,0),0)</f>
        <v>5</v>
      </c>
      <c r="R489" s="394">
        <f t="shared" si="34"/>
        <v>5</v>
      </c>
      <c r="S489" s="394" t="str">
        <f>IFERROR(VLOOKUP(R489,'[3]Listas Activos'!$B$4:$C$7,2,0),"-")</f>
        <v>Alto</v>
      </c>
      <c r="T489" s="66"/>
      <c r="U489" s="64" t="s">
        <v>116</v>
      </c>
      <c r="V489" s="137"/>
      <c r="W489" s="137"/>
      <c r="X489" s="137"/>
      <c r="Y489" s="137"/>
      <c r="Z489" s="64"/>
      <c r="AA489" s="137"/>
      <c r="AB489" s="137"/>
      <c r="AC489" s="137"/>
      <c r="AD489" s="138"/>
      <c r="AE489" s="137"/>
      <c r="AF489" s="124"/>
      <c r="AG489" s="137"/>
      <c r="AH489" s="139"/>
      <c r="AI489" s="94"/>
      <c r="AJ489" s="95"/>
      <c r="AK489" s="95"/>
      <c r="AL489" s="96"/>
      <c r="AM489" s="64"/>
      <c r="AN489" s="138"/>
      <c r="AO489" s="137"/>
      <c r="AP489" s="137"/>
      <c r="AQ489" s="139"/>
    </row>
    <row r="490" spans="1:43" ht="82.5" customHeight="1">
      <c r="A490" s="67">
        <v>483</v>
      </c>
      <c r="B490" s="464" t="s">
        <v>947</v>
      </c>
      <c r="C490" s="465" t="s">
        <v>1079</v>
      </c>
      <c r="D490" s="204" t="s">
        <v>1286</v>
      </c>
      <c r="E490" s="204" t="s">
        <v>1287</v>
      </c>
      <c r="F490" s="289" t="s">
        <v>137</v>
      </c>
      <c r="G490" s="256" t="s">
        <v>1288</v>
      </c>
      <c r="H490" s="466" t="s">
        <v>974</v>
      </c>
      <c r="I490" s="466" t="s">
        <v>974</v>
      </c>
      <c r="J490" s="146" t="s">
        <v>93</v>
      </c>
      <c r="K490" s="61" t="s">
        <v>163</v>
      </c>
      <c r="L490" s="62" t="s">
        <v>143</v>
      </c>
      <c r="M490" s="394">
        <v>1</v>
      </c>
      <c r="N490" s="62" t="s">
        <v>96</v>
      </c>
      <c r="O490" s="394">
        <f>IFERROR(VLOOKUP(N490,'[3]Listas Activos'!$B$31:$C$35,2,0),0)</f>
        <v>5</v>
      </c>
      <c r="P490" s="62" t="s">
        <v>96</v>
      </c>
      <c r="Q490" s="394">
        <f>IFERROR(VLOOKUP(P490,'[3]Listas Activos'!$B$38:$C$42,2,0),0)</f>
        <v>5</v>
      </c>
      <c r="R490" s="394">
        <f t="shared" si="34"/>
        <v>5</v>
      </c>
      <c r="S490" s="394" t="str">
        <f>IFERROR(VLOOKUP(R490,'[3]Listas Activos'!$B$4:$C$7,2,0),"-")</f>
        <v>Alto</v>
      </c>
      <c r="T490" s="66"/>
      <c r="U490" s="64" t="s">
        <v>116</v>
      </c>
      <c r="V490" s="137"/>
      <c r="W490" s="137"/>
      <c r="X490" s="137"/>
      <c r="Y490" s="137"/>
      <c r="Z490" s="64"/>
      <c r="AA490" s="137"/>
      <c r="AB490" s="137"/>
      <c r="AC490" s="137"/>
      <c r="AD490" s="138"/>
      <c r="AE490" s="137"/>
      <c r="AF490" s="124"/>
      <c r="AG490" s="137"/>
      <c r="AH490" s="139"/>
      <c r="AI490" s="94"/>
      <c r="AJ490" s="95"/>
      <c r="AK490" s="95"/>
      <c r="AL490" s="96"/>
      <c r="AM490" s="64"/>
      <c r="AN490" s="138"/>
      <c r="AO490" s="137"/>
      <c r="AP490" s="137"/>
      <c r="AQ490" s="139"/>
    </row>
    <row r="491" spans="1:43" ht="82.5" customHeight="1">
      <c r="A491" s="67">
        <v>484</v>
      </c>
      <c r="B491" s="464" t="s">
        <v>947</v>
      </c>
      <c r="C491" s="465" t="s">
        <v>1079</v>
      </c>
      <c r="D491" s="204" t="s">
        <v>1289</v>
      </c>
      <c r="E491" s="204" t="s">
        <v>1290</v>
      </c>
      <c r="F491" s="289" t="s">
        <v>137</v>
      </c>
      <c r="G491" s="256" t="s">
        <v>1288</v>
      </c>
      <c r="H491" s="466" t="s">
        <v>974</v>
      </c>
      <c r="I491" s="466" t="s">
        <v>974</v>
      </c>
      <c r="J491" s="146" t="s">
        <v>93</v>
      </c>
      <c r="K491" s="61" t="s">
        <v>163</v>
      </c>
      <c r="L491" s="62" t="s">
        <v>143</v>
      </c>
      <c r="M491" s="394">
        <f>IFERROR(VLOOKUP(L491,'[3]Listas Activos'!$B$24:$C$28,2,0),0)</f>
        <v>1</v>
      </c>
      <c r="N491" s="62" t="s">
        <v>96</v>
      </c>
      <c r="O491" s="394">
        <f>IFERROR(VLOOKUP(N491,'[3]Listas Activos'!$B$31:$C$35,2,0),0)</f>
        <v>5</v>
      </c>
      <c r="P491" s="62" t="s">
        <v>96</v>
      </c>
      <c r="Q491" s="394">
        <f>IFERROR(VLOOKUP(P491,'[3]Listas Activos'!$B$38:$C$42,2,0),0)</f>
        <v>5</v>
      </c>
      <c r="R491" s="394">
        <f t="shared" si="34"/>
        <v>5</v>
      </c>
      <c r="S491" s="394" t="str">
        <f>IFERROR(VLOOKUP(R491,'[3]Listas Activos'!$B$4:$C$7,2,0),"-")</f>
        <v>Alto</v>
      </c>
      <c r="T491" s="66"/>
      <c r="U491" s="64" t="s">
        <v>116</v>
      </c>
      <c r="V491" s="137"/>
      <c r="W491" s="137"/>
      <c r="X491" s="137"/>
      <c r="Y491" s="137"/>
      <c r="Z491" s="64"/>
      <c r="AA491" s="137"/>
      <c r="AB491" s="137"/>
      <c r="AC491" s="137"/>
      <c r="AD491" s="138"/>
      <c r="AE491" s="137"/>
      <c r="AF491" s="124"/>
      <c r="AG491" s="137"/>
      <c r="AH491" s="139"/>
      <c r="AI491" s="94"/>
      <c r="AJ491" s="95"/>
      <c r="AK491" s="95"/>
      <c r="AL491" s="96"/>
      <c r="AM491" s="64"/>
      <c r="AN491" s="138"/>
      <c r="AO491" s="137"/>
      <c r="AP491" s="137"/>
      <c r="AQ491" s="139"/>
    </row>
    <row r="492" spans="1:43" ht="82.5" customHeight="1">
      <c r="A492" s="67">
        <v>485</v>
      </c>
      <c r="B492" s="464" t="s">
        <v>947</v>
      </c>
      <c r="C492" s="465" t="s">
        <v>1079</v>
      </c>
      <c r="D492" s="204" t="s">
        <v>1291</v>
      </c>
      <c r="E492" s="204" t="s">
        <v>1292</v>
      </c>
      <c r="F492" s="289" t="s">
        <v>137</v>
      </c>
      <c r="G492" s="256" t="s">
        <v>1288</v>
      </c>
      <c r="H492" s="466" t="s">
        <v>974</v>
      </c>
      <c r="I492" s="466" t="s">
        <v>974</v>
      </c>
      <c r="J492" s="146" t="s">
        <v>113</v>
      </c>
      <c r="K492" s="61" t="s">
        <v>163</v>
      </c>
      <c r="L492" s="62" t="s">
        <v>143</v>
      </c>
      <c r="M492" s="394">
        <f>IFERROR(VLOOKUP(L492,'[3]Listas Activos'!$B$24:$C$28,2,0),0)</f>
        <v>1</v>
      </c>
      <c r="N492" s="62" t="s">
        <v>96</v>
      </c>
      <c r="O492" s="394">
        <f>IFERROR(VLOOKUP(N492,'[3]Listas Activos'!$B$31:$C$35,2,0),0)</f>
        <v>5</v>
      </c>
      <c r="P492" s="62" t="s">
        <v>96</v>
      </c>
      <c r="Q492" s="394">
        <f>IFERROR(VLOOKUP(P492,'[3]Listas Activos'!$B$38:$C$42,2,0),0)</f>
        <v>5</v>
      </c>
      <c r="R492" s="394">
        <f t="shared" ref="R492:R495" si="35">IF(AND(M492&gt;0,O492&gt;0,Q492&gt;0,U492="Si"),5,IF(OR(M492=0,O492=0,Q492=0),0,IF(AND(M492=1,O492=1,Q492=1),1,(IF(OR(AND(M492=5,O492=5),AND(O492=5,Q492=5),AND(M492=5,Q492=5),AND(M492=5,O492=5,Q492=5)),5,3)))))</f>
        <v>5</v>
      </c>
      <c r="S492" s="394" t="str">
        <f>IFERROR(VLOOKUP(R492,'[3]Listas Activos'!$B$4:$C$7,2,0),"-")</f>
        <v>Alto</v>
      </c>
      <c r="T492" s="66"/>
      <c r="U492" s="64" t="s">
        <v>116</v>
      </c>
      <c r="V492" s="137"/>
      <c r="W492" s="137"/>
      <c r="X492" s="137"/>
      <c r="Y492" s="137"/>
      <c r="Z492" s="64"/>
      <c r="AA492" s="137"/>
      <c r="AB492" s="137"/>
      <c r="AC492" s="137"/>
      <c r="AD492" s="138"/>
      <c r="AE492" s="137"/>
      <c r="AF492" s="124"/>
      <c r="AG492" s="137"/>
      <c r="AH492" s="139"/>
      <c r="AI492" s="94"/>
      <c r="AJ492" s="95"/>
      <c r="AK492" s="95"/>
      <c r="AL492" s="96"/>
      <c r="AM492" s="64"/>
      <c r="AN492" s="138"/>
      <c r="AO492" s="137"/>
      <c r="AP492" s="137"/>
      <c r="AQ492" s="139"/>
    </row>
    <row r="493" spans="1:43" ht="82.5" customHeight="1">
      <c r="A493" s="67">
        <v>486</v>
      </c>
      <c r="B493" s="464" t="s">
        <v>947</v>
      </c>
      <c r="C493" s="465" t="s">
        <v>1079</v>
      </c>
      <c r="D493" s="204" t="s">
        <v>1293</v>
      </c>
      <c r="E493" s="204" t="s">
        <v>1294</v>
      </c>
      <c r="F493" s="289" t="s">
        <v>137</v>
      </c>
      <c r="G493" s="256" t="s">
        <v>1288</v>
      </c>
      <c r="H493" s="466" t="s">
        <v>974</v>
      </c>
      <c r="I493" s="466" t="s">
        <v>974</v>
      </c>
      <c r="J493" s="146" t="s">
        <v>113</v>
      </c>
      <c r="K493" s="61" t="s">
        <v>163</v>
      </c>
      <c r="L493" s="62" t="s">
        <v>143</v>
      </c>
      <c r="M493" s="394">
        <f>IFERROR(VLOOKUP(L493,'[3]Listas Activos'!$B$24:$C$28,2,0),0)</f>
        <v>1</v>
      </c>
      <c r="N493" s="62" t="s">
        <v>96</v>
      </c>
      <c r="O493" s="394">
        <f>IFERROR(VLOOKUP(N493,'[3]Listas Activos'!$B$31:$C$35,2,0),0)</f>
        <v>5</v>
      </c>
      <c r="P493" s="62" t="s">
        <v>96</v>
      </c>
      <c r="Q493" s="394">
        <f>IFERROR(VLOOKUP(P493,'[3]Listas Activos'!$B$38:$C$42,2,0),0)</f>
        <v>5</v>
      </c>
      <c r="R493" s="394">
        <f t="shared" si="35"/>
        <v>5</v>
      </c>
      <c r="S493" s="394" t="str">
        <f>IFERROR(VLOOKUP(R493,'[3]Listas Activos'!$B$4:$C$7,2,0),"-")</f>
        <v>Alto</v>
      </c>
      <c r="T493" s="66"/>
      <c r="U493" s="64" t="s">
        <v>116</v>
      </c>
      <c r="V493" s="137"/>
      <c r="W493" s="137"/>
      <c r="X493" s="137"/>
      <c r="Y493" s="137"/>
      <c r="Z493" s="64"/>
      <c r="AA493" s="137"/>
      <c r="AB493" s="137"/>
      <c r="AC493" s="137"/>
      <c r="AD493" s="138"/>
      <c r="AE493" s="137"/>
      <c r="AF493" s="124"/>
      <c r="AG493" s="137"/>
      <c r="AH493" s="139"/>
      <c r="AI493" s="94"/>
      <c r="AJ493" s="95"/>
      <c r="AK493" s="95"/>
      <c r="AL493" s="96"/>
      <c r="AM493" s="64"/>
      <c r="AN493" s="138"/>
      <c r="AO493" s="137"/>
      <c r="AP493" s="137"/>
      <c r="AQ493" s="139"/>
    </row>
    <row r="494" spans="1:43" ht="82.5" customHeight="1">
      <c r="A494" s="67">
        <v>487</v>
      </c>
      <c r="B494" s="464" t="s">
        <v>947</v>
      </c>
      <c r="C494" s="465" t="s">
        <v>1079</v>
      </c>
      <c r="D494" s="204" t="s">
        <v>1295</v>
      </c>
      <c r="E494" s="204" t="s">
        <v>1296</v>
      </c>
      <c r="F494" s="289" t="s">
        <v>137</v>
      </c>
      <c r="G494" s="256" t="s">
        <v>1288</v>
      </c>
      <c r="H494" s="466" t="s">
        <v>974</v>
      </c>
      <c r="I494" s="466" t="s">
        <v>974</v>
      </c>
      <c r="J494" s="146" t="s">
        <v>113</v>
      </c>
      <c r="K494" s="61" t="s">
        <v>163</v>
      </c>
      <c r="L494" s="62" t="s">
        <v>143</v>
      </c>
      <c r="M494" s="394">
        <f>IFERROR(VLOOKUP(L494,'[3]Listas Activos'!$B$24:$C$28,2,0),0)</f>
        <v>1</v>
      </c>
      <c r="N494" s="62" t="s">
        <v>96</v>
      </c>
      <c r="O494" s="394">
        <f>IFERROR(VLOOKUP(N494,'[3]Listas Activos'!$B$31:$C$35,2,0),0)</f>
        <v>5</v>
      </c>
      <c r="P494" s="62" t="s">
        <v>96</v>
      </c>
      <c r="Q494" s="394">
        <f>IFERROR(VLOOKUP(P494,'[3]Listas Activos'!$B$38:$C$42,2,0),0)</f>
        <v>5</v>
      </c>
      <c r="R494" s="394">
        <f t="shared" si="35"/>
        <v>5</v>
      </c>
      <c r="S494" s="394" t="str">
        <f>IFERROR(VLOOKUP(R494,'[3]Listas Activos'!$B$4:$C$7,2,0),"-")</f>
        <v>Alto</v>
      </c>
      <c r="T494" s="66"/>
      <c r="U494" s="64" t="s">
        <v>116</v>
      </c>
      <c r="V494" s="137"/>
      <c r="W494" s="137"/>
      <c r="X494" s="137"/>
      <c r="Y494" s="137"/>
      <c r="Z494" s="64"/>
      <c r="AA494" s="137"/>
      <c r="AB494" s="137"/>
      <c r="AC494" s="137"/>
      <c r="AD494" s="138"/>
      <c r="AE494" s="137"/>
      <c r="AF494" s="124"/>
      <c r="AG494" s="137"/>
      <c r="AH494" s="139"/>
      <c r="AI494" s="94"/>
      <c r="AJ494" s="95"/>
      <c r="AK494" s="95"/>
      <c r="AL494" s="96"/>
      <c r="AM494" s="64"/>
      <c r="AN494" s="138"/>
      <c r="AO494" s="137"/>
      <c r="AP494" s="137"/>
      <c r="AQ494" s="139"/>
    </row>
    <row r="495" spans="1:43" ht="82.5" customHeight="1">
      <c r="A495" s="67">
        <v>488</v>
      </c>
      <c r="B495" s="464" t="s">
        <v>947</v>
      </c>
      <c r="C495" s="465" t="s">
        <v>1079</v>
      </c>
      <c r="D495" s="204" t="s">
        <v>1297</v>
      </c>
      <c r="E495" s="204" t="s">
        <v>1298</v>
      </c>
      <c r="F495" s="289" t="s">
        <v>137</v>
      </c>
      <c r="G495" s="256" t="s">
        <v>1288</v>
      </c>
      <c r="H495" s="466" t="s">
        <v>974</v>
      </c>
      <c r="I495" s="466" t="s">
        <v>974</v>
      </c>
      <c r="J495" s="146" t="s">
        <v>113</v>
      </c>
      <c r="K495" s="61" t="s">
        <v>163</v>
      </c>
      <c r="L495" s="62" t="s">
        <v>143</v>
      </c>
      <c r="M495" s="394">
        <f>IFERROR(VLOOKUP(L495,'[3]Listas Activos'!$B$24:$C$28,2,0),0)</f>
        <v>1</v>
      </c>
      <c r="N495" s="62" t="s">
        <v>96</v>
      </c>
      <c r="O495" s="394">
        <f>IFERROR(VLOOKUP(N495,'[3]Listas Activos'!$B$31:$C$35,2,0),0)</f>
        <v>5</v>
      </c>
      <c r="P495" s="62" t="s">
        <v>96</v>
      </c>
      <c r="Q495" s="394">
        <f>IFERROR(VLOOKUP(P495,'[3]Listas Activos'!$B$38:$C$42,2,0),0)</f>
        <v>5</v>
      </c>
      <c r="R495" s="394">
        <f t="shared" si="35"/>
        <v>5</v>
      </c>
      <c r="S495" s="394" t="str">
        <f>IFERROR(VLOOKUP(R495,'[3]Listas Activos'!$B$4:$C$7,2,0),"-")</f>
        <v>Alto</v>
      </c>
      <c r="T495" s="66"/>
      <c r="U495" s="64" t="s">
        <v>116</v>
      </c>
      <c r="V495" s="137"/>
      <c r="W495" s="137"/>
      <c r="X495" s="137"/>
      <c r="Y495" s="137"/>
      <c r="Z495" s="64"/>
      <c r="AA495" s="137"/>
      <c r="AB495" s="137"/>
      <c r="AC495" s="137"/>
      <c r="AD495" s="138"/>
      <c r="AE495" s="137"/>
      <c r="AF495" s="124"/>
      <c r="AG495" s="137"/>
      <c r="AH495" s="139"/>
      <c r="AI495" s="94"/>
      <c r="AJ495" s="95"/>
      <c r="AK495" s="95"/>
      <c r="AL495" s="96"/>
      <c r="AM495" s="64"/>
      <c r="AN495" s="138"/>
      <c r="AO495" s="137"/>
      <c r="AP495" s="137"/>
      <c r="AQ495" s="139"/>
    </row>
    <row r="496" spans="1:43" ht="82.5" customHeight="1">
      <c r="A496" s="67">
        <v>489</v>
      </c>
      <c r="B496" s="464" t="s">
        <v>947</v>
      </c>
      <c r="C496" s="465" t="s">
        <v>1079</v>
      </c>
      <c r="D496" s="204" t="s">
        <v>1299</v>
      </c>
      <c r="E496" s="204" t="s">
        <v>1300</v>
      </c>
      <c r="F496" s="289" t="s">
        <v>137</v>
      </c>
      <c r="G496" s="256" t="s">
        <v>1301</v>
      </c>
      <c r="H496" s="466" t="s">
        <v>974</v>
      </c>
      <c r="I496" s="466" t="s">
        <v>974</v>
      </c>
      <c r="J496" s="146" t="s">
        <v>93</v>
      </c>
      <c r="K496" s="61" t="s">
        <v>163</v>
      </c>
      <c r="L496" s="62" t="s">
        <v>143</v>
      </c>
      <c r="M496" s="252">
        <v>1</v>
      </c>
      <c r="N496" s="62" t="s">
        <v>96</v>
      </c>
      <c r="O496" s="252">
        <v>5</v>
      </c>
      <c r="P496" s="62" t="s">
        <v>96</v>
      </c>
      <c r="Q496" s="252">
        <v>5</v>
      </c>
      <c r="R496" s="252">
        <v>5</v>
      </c>
      <c r="S496" s="394" t="str">
        <f>IFERROR(VLOOKUP(R496,'[3]Listas Activos'!$B$4:$C$7,2,0),"-")</f>
        <v>Alto</v>
      </c>
      <c r="T496" s="66"/>
      <c r="U496" s="64" t="s">
        <v>116</v>
      </c>
      <c r="V496" s="137"/>
      <c r="W496" s="137"/>
      <c r="X496" s="137"/>
      <c r="Y496" s="137"/>
      <c r="Z496" s="64"/>
      <c r="AA496" s="137"/>
      <c r="AB496" s="137"/>
      <c r="AC496" s="137"/>
      <c r="AD496" s="138"/>
      <c r="AE496" s="137"/>
      <c r="AF496" s="137"/>
      <c r="AG496" s="137"/>
      <c r="AH496" s="139"/>
      <c r="AI496" s="94"/>
      <c r="AJ496" s="95"/>
      <c r="AK496" s="95"/>
      <c r="AL496" s="96"/>
      <c r="AM496" s="64"/>
      <c r="AN496" s="138"/>
      <c r="AO496" s="137"/>
      <c r="AP496" s="137"/>
      <c r="AQ496" s="139"/>
    </row>
    <row r="497" spans="1:43" ht="82.5" customHeight="1">
      <c r="A497" s="67">
        <v>490</v>
      </c>
      <c r="B497" s="464" t="s">
        <v>947</v>
      </c>
      <c r="C497" s="465" t="s">
        <v>1079</v>
      </c>
      <c r="D497" s="204" t="s">
        <v>1299</v>
      </c>
      <c r="E497" s="204" t="s">
        <v>1302</v>
      </c>
      <c r="F497" s="289" t="s">
        <v>137</v>
      </c>
      <c r="G497" s="256" t="s">
        <v>1301</v>
      </c>
      <c r="H497" s="466" t="s">
        <v>974</v>
      </c>
      <c r="I497" s="466" t="s">
        <v>974</v>
      </c>
      <c r="J497" s="146" t="s">
        <v>93</v>
      </c>
      <c r="K497" s="61" t="s">
        <v>163</v>
      </c>
      <c r="L497" s="62" t="s">
        <v>143</v>
      </c>
      <c r="M497" s="252">
        <v>1</v>
      </c>
      <c r="N497" s="62" t="s">
        <v>96</v>
      </c>
      <c r="O497" s="252">
        <v>5</v>
      </c>
      <c r="P497" s="62" t="s">
        <v>96</v>
      </c>
      <c r="Q497" s="252">
        <v>5</v>
      </c>
      <c r="R497" s="252">
        <v>5</v>
      </c>
      <c r="S497" s="394" t="str">
        <f>IFERROR(VLOOKUP(R497,'[3]Listas Activos'!$B$4:$C$7,2,0),"-")</f>
        <v>Alto</v>
      </c>
      <c r="T497" s="66"/>
      <c r="U497" s="64"/>
      <c r="V497" s="137"/>
      <c r="W497" s="137"/>
      <c r="X497" s="137"/>
      <c r="Y497" s="137"/>
      <c r="Z497" s="64"/>
      <c r="AA497" s="137"/>
      <c r="AB497" s="137"/>
      <c r="AC497" s="137"/>
      <c r="AD497" s="138"/>
      <c r="AE497" s="137"/>
      <c r="AF497" s="137"/>
      <c r="AG497" s="137"/>
      <c r="AH497" s="139"/>
      <c r="AI497" s="94"/>
      <c r="AJ497" s="95"/>
      <c r="AK497" s="95"/>
      <c r="AL497" s="96"/>
      <c r="AM497" s="64"/>
      <c r="AN497" s="138"/>
      <c r="AO497" s="137"/>
      <c r="AP497" s="137"/>
      <c r="AQ497" s="139"/>
    </row>
    <row r="498" spans="1:43" ht="82.5" customHeight="1">
      <c r="A498" s="67">
        <v>491</v>
      </c>
      <c r="B498" s="464" t="s">
        <v>947</v>
      </c>
      <c r="C498" s="465" t="s">
        <v>1079</v>
      </c>
      <c r="D498" s="204" t="s">
        <v>1303</v>
      </c>
      <c r="E498" s="204" t="s">
        <v>1304</v>
      </c>
      <c r="F498" s="289" t="s">
        <v>137</v>
      </c>
      <c r="G498" s="256" t="s">
        <v>1301</v>
      </c>
      <c r="H498" s="466" t="s">
        <v>974</v>
      </c>
      <c r="I498" s="466" t="s">
        <v>974</v>
      </c>
      <c r="J498" s="146" t="s">
        <v>93</v>
      </c>
      <c r="K498" s="61" t="s">
        <v>163</v>
      </c>
      <c r="L498" s="62" t="s">
        <v>143</v>
      </c>
      <c r="M498" s="252">
        <v>1</v>
      </c>
      <c r="N498" s="62" t="s">
        <v>96</v>
      </c>
      <c r="O498" s="252">
        <v>5</v>
      </c>
      <c r="P498" s="62" t="s">
        <v>96</v>
      </c>
      <c r="Q498" s="252">
        <v>5</v>
      </c>
      <c r="R498" s="252">
        <v>5</v>
      </c>
      <c r="S498" s="394" t="str">
        <f>IFERROR(VLOOKUP(R498,'[3]Listas Activos'!$B$4:$C$7,2,0),"-")</f>
        <v>Alto</v>
      </c>
      <c r="T498" s="66"/>
      <c r="U498" s="64"/>
      <c r="V498" s="137"/>
      <c r="W498" s="137"/>
      <c r="X498" s="137"/>
      <c r="Y498" s="137"/>
      <c r="Z498" s="64"/>
      <c r="AA498" s="137"/>
      <c r="AB498" s="137"/>
      <c r="AC498" s="137"/>
      <c r="AD498" s="138"/>
      <c r="AE498" s="137"/>
      <c r="AF498" s="137"/>
      <c r="AG498" s="137"/>
      <c r="AH498" s="139"/>
      <c r="AI498" s="94"/>
      <c r="AJ498" s="95"/>
      <c r="AK498" s="95"/>
      <c r="AL498" s="96"/>
      <c r="AM498" s="64"/>
      <c r="AN498" s="138"/>
      <c r="AO498" s="137"/>
      <c r="AP498" s="137"/>
      <c r="AQ498" s="139"/>
    </row>
    <row r="499" spans="1:43" ht="82.5" customHeight="1">
      <c r="A499" s="67">
        <v>492</v>
      </c>
      <c r="B499" s="464" t="s">
        <v>947</v>
      </c>
      <c r="C499" s="465" t="s">
        <v>1079</v>
      </c>
      <c r="D499" s="204" t="s">
        <v>1305</v>
      </c>
      <c r="E499" s="204" t="s">
        <v>1306</v>
      </c>
      <c r="F499" s="289" t="s">
        <v>137</v>
      </c>
      <c r="G499" s="256" t="s">
        <v>1301</v>
      </c>
      <c r="H499" s="466" t="s">
        <v>974</v>
      </c>
      <c r="I499" s="466" t="s">
        <v>974</v>
      </c>
      <c r="J499" s="146" t="s">
        <v>93</v>
      </c>
      <c r="K499" s="61" t="s">
        <v>163</v>
      </c>
      <c r="L499" s="62" t="s">
        <v>143</v>
      </c>
      <c r="M499" s="252">
        <v>1</v>
      </c>
      <c r="N499" s="62" t="s">
        <v>96</v>
      </c>
      <c r="O499" s="252">
        <v>5</v>
      </c>
      <c r="P499" s="62" t="s">
        <v>96</v>
      </c>
      <c r="Q499" s="252">
        <v>5</v>
      </c>
      <c r="R499" s="252">
        <v>5</v>
      </c>
      <c r="S499" s="394" t="str">
        <f>IFERROR(VLOOKUP(R499,'[3]Listas Activos'!$B$4:$C$7,2,0),"-")</f>
        <v>Alto</v>
      </c>
      <c r="T499" s="66"/>
      <c r="U499" s="64"/>
      <c r="V499" s="137"/>
      <c r="W499" s="137"/>
      <c r="X499" s="137"/>
      <c r="Y499" s="137"/>
      <c r="Z499" s="64"/>
      <c r="AA499" s="137"/>
      <c r="AB499" s="137"/>
      <c r="AC499" s="137"/>
      <c r="AD499" s="138"/>
      <c r="AE499" s="137"/>
      <c r="AF499" s="137"/>
      <c r="AG499" s="137"/>
      <c r="AH499" s="139"/>
      <c r="AI499" s="94"/>
      <c r="AJ499" s="95"/>
      <c r="AK499" s="95"/>
      <c r="AL499" s="96"/>
      <c r="AM499" s="64"/>
      <c r="AN499" s="138"/>
      <c r="AO499" s="137"/>
      <c r="AP499" s="137"/>
      <c r="AQ499" s="139"/>
    </row>
    <row r="500" spans="1:43" ht="82.5" customHeight="1">
      <c r="A500" s="67">
        <v>493</v>
      </c>
      <c r="B500" s="464" t="s">
        <v>947</v>
      </c>
      <c r="C500" s="465" t="s">
        <v>1079</v>
      </c>
      <c r="D500" s="204" t="s">
        <v>1307</v>
      </c>
      <c r="E500" s="204" t="s">
        <v>1308</v>
      </c>
      <c r="F500" s="289" t="s">
        <v>137</v>
      </c>
      <c r="G500" s="256" t="s">
        <v>1301</v>
      </c>
      <c r="H500" s="466" t="s">
        <v>974</v>
      </c>
      <c r="I500" s="466" t="s">
        <v>974</v>
      </c>
      <c r="J500" s="146" t="s">
        <v>93</v>
      </c>
      <c r="K500" s="61" t="s">
        <v>163</v>
      </c>
      <c r="L500" s="62" t="s">
        <v>143</v>
      </c>
      <c r="M500" s="252">
        <v>1</v>
      </c>
      <c r="N500" s="62" t="s">
        <v>96</v>
      </c>
      <c r="O500" s="252">
        <v>5</v>
      </c>
      <c r="P500" s="62" t="s">
        <v>96</v>
      </c>
      <c r="Q500" s="252">
        <v>5</v>
      </c>
      <c r="R500" s="252">
        <v>5</v>
      </c>
      <c r="S500" s="394" t="str">
        <f>IFERROR(VLOOKUP(R500,'[3]Listas Activos'!$B$4:$C$7,2,0),"-")</f>
        <v>Alto</v>
      </c>
      <c r="T500" s="66"/>
      <c r="U500" s="64"/>
      <c r="V500" s="137"/>
      <c r="W500" s="137"/>
      <c r="X500" s="137"/>
      <c r="Y500" s="137"/>
      <c r="Z500" s="64"/>
      <c r="AA500" s="137"/>
      <c r="AB500" s="137"/>
      <c r="AC500" s="137"/>
      <c r="AD500" s="138"/>
      <c r="AE500" s="137"/>
      <c r="AF500" s="137"/>
      <c r="AG500" s="137"/>
      <c r="AH500" s="139"/>
      <c r="AI500" s="94"/>
      <c r="AJ500" s="95"/>
      <c r="AK500" s="95"/>
      <c r="AL500" s="96"/>
      <c r="AM500" s="64"/>
      <c r="AN500" s="138"/>
      <c r="AO500" s="137"/>
      <c r="AP500" s="137"/>
      <c r="AQ500" s="139"/>
    </row>
    <row r="501" spans="1:43" ht="82.5" customHeight="1">
      <c r="A501" s="67">
        <v>494</v>
      </c>
      <c r="B501" s="464" t="s">
        <v>947</v>
      </c>
      <c r="C501" s="465" t="s">
        <v>1079</v>
      </c>
      <c r="D501" s="204" t="s">
        <v>1309</v>
      </c>
      <c r="E501" s="204" t="s">
        <v>1310</v>
      </c>
      <c r="F501" s="289" t="s">
        <v>137</v>
      </c>
      <c r="G501" s="256" t="s">
        <v>1301</v>
      </c>
      <c r="H501" s="466" t="s">
        <v>974</v>
      </c>
      <c r="I501" s="466" t="s">
        <v>974</v>
      </c>
      <c r="J501" s="146" t="s">
        <v>93</v>
      </c>
      <c r="K501" s="61" t="s">
        <v>163</v>
      </c>
      <c r="L501" s="62" t="s">
        <v>143</v>
      </c>
      <c r="M501" s="252">
        <v>1</v>
      </c>
      <c r="N501" s="62" t="s">
        <v>96</v>
      </c>
      <c r="O501" s="252">
        <v>5</v>
      </c>
      <c r="P501" s="62" t="s">
        <v>96</v>
      </c>
      <c r="Q501" s="252">
        <v>5</v>
      </c>
      <c r="R501" s="252">
        <v>5</v>
      </c>
      <c r="S501" s="394" t="str">
        <f>IFERROR(VLOOKUP(R501,'[3]Listas Activos'!$B$4:$C$7,2,0),"-")</f>
        <v>Alto</v>
      </c>
      <c r="T501" s="66"/>
      <c r="U501" s="64"/>
      <c r="V501" s="137"/>
      <c r="W501" s="137"/>
      <c r="X501" s="137"/>
      <c r="Y501" s="137"/>
      <c r="Z501" s="64"/>
      <c r="AA501" s="137"/>
      <c r="AB501" s="137"/>
      <c r="AC501" s="137"/>
      <c r="AD501" s="138"/>
      <c r="AE501" s="137"/>
      <c r="AF501" s="137"/>
      <c r="AG501" s="137"/>
      <c r="AH501" s="139"/>
      <c r="AI501" s="94"/>
      <c r="AJ501" s="95"/>
      <c r="AK501" s="95"/>
      <c r="AL501" s="96"/>
      <c r="AM501" s="64"/>
      <c r="AN501" s="138"/>
      <c r="AO501" s="137"/>
      <c r="AP501" s="137"/>
      <c r="AQ501" s="139"/>
    </row>
    <row r="502" spans="1:43" ht="82.5" customHeight="1">
      <c r="A502" s="67">
        <v>495</v>
      </c>
      <c r="B502" s="464" t="s">
        <v>947</v>
      </c>
      <c r="C502" s="465" t="s">
        <v>1079</v>
      </c>
      <c r="D502" s="204" t="s">
        <v>1311</v>
      </c>
      <c r="E502" s="204" t="s">
        <v>1312</v>
      </c>
      <c r="F502" s="289" t="s">
        <v>137</v>
      </c>
      <c r="G502" s="256" t="s">
        <v>1301</v>
      </c>
      <c r="H502" s="466" t="s">
        <v>974</v>
      </c>
      <c r="I502" s="466" t="s">
        <v>974</v>
      </c>
      <c r="J502" s="146" t="s">
        <v>93</v>
      </c>
      <c r="K502" s="61" t="s">
        <v>163</v>
      </c>
      <c r="L502" s="62" t="s">
        <v>143</v>
      </c>
      <c r="M502" s="252">
        <v>1</v>
      </c>
      <c r="N502" s="62" t="s">
        <v>96</v>
      </c>
      <c r="O502" s="252">
        <v>5</v>
      </c>
      <c r="P502" s="62" t="s">
        <v>96</v>
      </c>
      <c r="Q502" s="252">
        <v>5</v>
      </c>
      <c r="R502" s="252">
        <v>5</v>
      </c>
      <c r="S502" s="394" t="str">
        <f>IFERROR(VLOOKUP(R502,'[3]Listas Activos'!$B$4:$C$7,2,0),"-")</f>
        <v>Alto</v>
      </c>
      <c r="T502" s="66"/>
      <c r="U502" s="64"/>
      <c r="V502" s="137"/>
      <c r="W502" s="137"/>
      <c r="X502" s="137"/>
      <c r="Y502" s="137"/>
      <c r="Z502" s="64"/>
      <c r="AA502" s="137"/>
      <c r="AB502" s="137"/>
      <c r="AC502" s="137"/>
      <c r="AD502" s="138"/>
      <c r="AE502" s="137"/>
      <c r="AF502" s="137"/>
      <c r="AG502" s="137"/>
      <c r="AH502" s="139"/>
      <c r="AI502" s="94"/>
      <c r="AJ502" s="95"/>
      <c r="AK502" s="95"/>
      <c r="AL502" s="96"/>
      <c r="AM502" s="64"/>
      <c r="AN502" s="138"/>
      <c r="AO502" s="137"/>
      <c r="AP502" s="137"/>
      <c r="AQ502" s="139"/>
    </row>
    <row r="503" spans="1:43" ht="82.5" customHeight="1">
      <c r="A503" s="67">
        <v>496</v>
      </c>
      <c r="B503" s="464" t="s">
        <v>947</v>
      </c>
      <c r="C503" s="465" t="s">
        <v>1079</v>
      </c>
      <c r="D503" s="204" t="s">
        <v>1313</v>
      </c>
      <c r="E503" s="204" t="s">
        <v>1314</v>
      </c>
      <c r="F503" s="289" t="s">
        <v>137</v>
      </c>
      <c r="G503" s="256" t="s">
        <v>1301</v>
      </c>
      <c r="H503" s="466" t="s">
        <v>974</v>
      </c>
      <c r="I503" s="466" t="s">
        <v>974</v>
      </c>
      <c r="J503" s="146" t="s">
        <v>93</v>
      </c>
      <c r="K503" s="61" t="s">
        <v>163</v>
      </c>
      <c r="L503" s="62" t="s">
        <v>143</v>
      </c>
      <c r="M503" s="252">
        <v>1</v>
      </c>
      <c r="N503" s="62" t="s">
        <v>96</v>
      </c>
      <c r="O503" s="252">
        <v>5</v>
      </c>
      <c r="P503" s="62" t="s">
        <v>96</v>
      </c>
      <c r="Q503" s="252">
        <v>5</v>
      </c>
      <c r="R503" s="252">
        <v>5</v>
      </c>
      <c r="S503" s="394" t="str">
        <f>IFERROR(VLOOKUP(R503,'[3]Listas Activos'!$B$4:$C$7,2,0),"-")</f>
        <v>Alto</v>
      </c>
      <c r="T503" s="66"/>
      <c r="U503" s="64"/>
      <c r="V503" s="137"/>
      <c r="W503" s="137"/>
      <c r="X503" s="137"/>
      <c r="Y503" s="137"/>
      <c r="Z503" s="64"/>
      <c r="AA503" s="137"/>
      <c r="AB503" s="137"/>
      <c r="AC503" s="137"/>
      <c r="AD503" s="138"/>
      <c r="AE503" s="137"/>
      <c r="AF503" s="137"/>
      <c r="AG503" s="137"/>
      <c r="AH503" s="139"/>
      <c r="AI503" s="94"/>
      <c r="AJ503" s="95"/>
      <c r="AK503" s="95"/>
      <c r="AL503" s="96"/>
      <c r="AM503" s="64"/>
      <c r="AN503" s="138"/>
      <c r="AO503" s="137"/>
      <c r="AP503" s="137"/>
      <c r="AQ503" s="139"/>
    </row>
    <row r="504" spans="1:43" ht="82.5" customHeight="1">
      <c r="A504" s="67">
        <v>497</v>
      </c>
      <c r="B504" s="464" t="s">
        <v>947</v>
      </c>
      <c r="C504" s="465" t="s">
        <v>1079</v>
      </c>
      <c r="D504" s="204" t="s">
        <v>1315</v>
      </c>
      <c r="E504" s="204" t="s">
        <v>1316</v>
      </c>
      <c r="F504" s="289" t="s">
        <v>137</v>
      </c>
      <c r="G504" s="256" t="s">
        <v>1301</v>
      </c>
      <c r="H504" s="466" t="s">
        <v>974</v>
      </c>
      <c r="I504" s="466" t="s">
        <v>974</v>
      </c>
      <c r="J504" s="146" t="s">
        <v>93</v>
      </c>
      <c r="K504" s="61" t="s">
        <v>163</v>
      </c>
      <c r="L504" s="62" t="s">
        <v>143</v>
      </c>
      <c r="M504" s="252">
        <v>1</v>
      </c>
      <c r="N504" s="62" t="s">
        <v>96</v>
      </c>
      <c r="O504" s="252">
        <v>5</v>
      </c>
      <c r="P504" s="62" t="s">
        <v>96</v>
      </c>
      <c r="Q504" s="252">
        <v>5</v>
      </c>
      <c r="R504" s="252">
        <v>5</v>
      </c>
      <c r="S504" s="394" t="str">
        <f>IFERROR(VLOOKUP(R504,'[3]Listas Activos'!$B$4:$C$7,2,0),"-")</f>
        <v>Alto</v>
      </c>
      <c r="T504" s="66"/>
      <c r="U504" s="64"/>
      <c r="V504" s="137"/>
      <c r="W504" s="137"/>
      <c r="X504" s="137"/>
      <c r="Y504" s="137"/>
      <c r="Z504" s="64"/>
      <c r="AA504" s="137"/>
      <c r="AB504" s="137"/>
      <c r="AC504" s="137"/>
      <c r="AD504" s="138"/>
      <c r="AE504" s="137"/>
      <c r="AF504" s="137"/>
      <c r="AG504" s="137"/>
      <c r="AH504" s="139"/>
      <c r="AI504" s="94"/>
      <c r="AJ504" s="95"/>
      <c r="AK504" s="95"/>
      <c r="AL504" s="96"/>
      <c r="AM504" s="64"/>
      <c r="AN504" s="138"/>
      <c r="AO504" s="137"/>
      <c r="AP504" s="137"/>
      <c r="AQ504" s="139"/>
    </row>
    <row r="505" spans="1:43" ht="82.5" customHeight="1">
      <c r="A505" s="67">
        <v>498</v>
      </c>
      <c r="B505" s="464" t="s">
        <v>947</v>
      </c>
      <c r="C505" s="465" t="s">
        <v>1079</v>
      </c>
      <c r="D505" s="204" t="s">
        <v>1317</v>
      </c>
      <c r="E505" s="204" t="s">
        <v>1318</v>
      </c>
      <c r="F505" s="289" t="s">
        <v>137</v>
      </c>
      <c r="G505" s="256" t="s">
        <v>1301</v>
      </c>
      <c r="H505" s="466" t="s">
        <v>974</v>
      </c>
      <c r="I505" s="466" t="s">
        <v>974</v>
      </c>
      <c r="J505" s="146" t="s">
        <v>93</v>
      </c>
      <c r="K505" s="61" t="s">
        <v>163</v>
      </c>
      <c r="L505" s="62" t="s">
        <v>143</v>
      </c>
      <c r="M505" s="252">
        <v>1</v>
      </c>
      <c r="N505" s="62" t="s">
        <v>96</v>
      </c>
      <c r="O505" s="252">
        <v>5</v>
      </c>
      <c r="P505" s="62" t="s">
        <v>96</v>
      </c>
      <c r="Q505" s="252">
        <v>5</v>
      </c>
      <c r="R505" s="252">
        <v>5</v>
      </c>
      <c r="S505" s="394" t="str">
        <f>IFERROR(VLOOKUP(R505,'[3]Listas Activos'!$B$4:$C$7,2,0),"-")</f>
        <v>Alto</v>
      </c>
      <c r="T505" s="66"/>
      <c r="U505" s="64"/>
      <c r="V505" s="137"/>
      <c r="W505" s="137"/>
      <c r="X505" s="137"/>
      <c r="Y505" s="137"/>
      <c r="Z505" s="64"/>
      <c r="AA505" s="137"/>
      <c r="AB505" s="137"/>
      <c r="AC505" s="137"/>
      <c r="AD505" s="138"/>
      <c r="AE505" s="137"/>
      <c r="AF505" s="137"/>
      <c r="AG505" s="137"/>
      <c r="AH505" s="139"/>
      <c r="AI505" s="94"/>
      <c r="AJ505" s="95"/>
      <c r="AK505" s="95"/>
      <c r="AL505" s="96"/>
      <c r="AM505" s="64"/>
      <c r="AN505" s="138"/>
      <c r="AO505" s="137"/>
      <c r="AP505" s="137"/>
      <c r="AQ505" s="139"/>
    </row>
    <row r="506" spans="1:43" ht="82.5" customHeight="1">
      <c r="A506" s="67">
        <v>499</v>
      </c>
      <c r="B506" s="464" t="s">
        <v>947</v>
      </c>
      <c r="C506" s="465" t="s">
        <v>1079</v>
      </c>
      <c r="D506" s="204" t="s">
        <v>1136</v>
      </c>
      <c r="E506" s="204" t="s">
        <v>1319</v>
      </c>
      <c r="F506" s="289" t="s">
        <v>137</v>
      </c>
      <c r="G506" s="256" t="s">
        <v>1301</v>
      </c>
      <c r="H506" s="466" t="s">
        <v>974</v>
      </c>
      <c r="I506" s="466" t="s">
        <v>974</v>
      </c>
      <c r="J506" s="146" t="s">
        <v>93</v>
      </c>
      <c r="K506" s="61" t="s">
        <v>163</v>
      </c>
      <c r="L506" s="62" t="s">
        <v>143</v>
      </c>
      <c r="M506" s="252">
        <v>1</v>
      </c>
      <c r="N506" s="62" t="s">
        <v>96</v>
      </c>
      <c r="O506" s="252">
        <v>5</v>
      </c>
      <c r="P506" s="62" t="s">
        <v>96</v>
      </c>
      <c r="Q506" s="252">
        <v>5</v>
      </c>
      <c r="R506" s="252">
        <v>5</v>
      </c>
      <c r="S506" s="394" t="str">
        <f>IFERROR(VLOOKUP(R506,'[3]Listas Activos'!$B$4:$C$7,2,0),"-")</f>
        <v>Alto</v>
      </c>
      <c r="T506" s="66"/>
      <c r="U506" s="64"/>
      <c r="V506" s="137"/>
      <c r="W506" s="137"/>
      <c r="X506" s="137"/>
      <c r="Y506" s="137"/>
      <c r="Z506" s="64"/>
      <c r="AA506" s="137"/>
      <c r="AB506" s="137"/>
      <c r="AC506" s="137"/>
      <c r="AD506" s="138"/>
      <c r="AE506" s="137"/>
      <c r="AF506" s="137"/>
      <c r="AG506" s="137"/>
      <c r="AH506" s="139"/>
      <c r="AI506" s="94"/>
      <c r="AJ506" s="95"/>
      <c r="AK506" s="95"/>
      <c r="AL506" s="96"/>
      <c r="AM506" s="64"/>
      <c r="AN506" s="138"/>
      <c r="AO506" s="137"/>
      <c r="AP506" s="137"/>
      <c r="AQ506" s="139"/>
    </row>
    <row r="507" spans="1:43" ht="82.5" customHeight="1">
      <c r="A507" s="67">
        <v>500</v>
      </c>
      <c r="B507" s="464" t="s">
        <v>947</v>
      </c>
      <c r="C507" s="465" t="s">
        <v>1079</v>
      </c>
      <c r="D507" s="204" t="s">
        <v>1320</v>
      </c>
      <c r="E507" s="204" t="s">
        <v>1321</v>
      </c>
      <c r="F507" s="289" t="s">
        <v>137</v>
      </c>
      <c r="G507" s="256" t="s">
        <v>1301</v>
      </c>
      <c r="H507" s="466" t="s">
        <v>974</v>
      </c>
      <c r="I507" s="466" t="s">
        <v>974</v>
      </c>
      <c r="J507" s="146" t="s">
        <v>93</v>
      </c>
      <c r="K507" s="61" t="s">
        <v>163</v>
      </c>
      <c r="L507" s="62" t="s">
        <v>143</v>
      </c>
      <c r="M507" s="252">
        <v>1</v>
      </c>
      <c r="N507" s="62" t="s">
        <v>96</v>
      </c>
      <c r="O507" s="252">
        <v>5</v>
      </c>
      <c r="P507" s="62" t="s">
        <v>96</v>
      </c>
      <c r="Q507" s="252">
        <v>5</v>
      </c>
      <c r="R507" s="252">
        <v>5</v>
      </c>
      <c r="S507" s="394" t="str">
        <f>IFERROR(VLOOKUP(R507,'[3]Listas Activos'!$B$4:$C$7,2,0),"-")</f>
        <v>Alto</v>
      </c>
      <c r="T507" s="66"/>
      <c r="U507" s="64"/>
      <c r="V507" s="137"/>
      <c r="W507" s="137"/>
      <c r="X507" s="137"/>
      <c r="Y507" s="137"/>
      <c r="Z507" s="64"/>
      <c r="AA507" s="137"/>
      <c r="AB507" s="137"/>
      <c r="AC507" s="137"/>
      <c r="AD507" s="138"/>
      <c r="AE507" s="137"/>
      <c r="AF507" s="137"/>
      <c r="AG507" s="137"/>
      <c r="AH507" s="139"/>
      <c r="AI507" s="94"/>
      <c r="AJ507" s="95"/>
      <c r="AK507" s="95"/>
      <c r="AL507" s="96"/>
      <c r="AM507" s="64"/>
      <c r="AN507" s="138"/>
      <c r="AO507" s="137"/>
      <c r="AP507" s="137"/>
      <c r="AQ507" s="139"/>
    </row>
    <row r="508" spans="1:43" ht="82.5" customHeight="1">
      <c r="A508" s="67">
        <v>501</v>
      </c>
      <c r="B508" s="464" t="s">
        <v>947</v>
      </c>
      <c r="C508" s="465" t="s">
        <v>1079</v>
      </c>
      <c r="D508" s="204" t="s">
        <v>1322</v>
      </c>
      <c r="E508" s="204" t="s">
        <v>1321</v>
      </c>
      <c r="F508" s="289" t="s">
        <v>137</v>
      </c>
      <c r="G508" s="256" t="s">
        <v>1301</v>
      </c>
      <c r="H508" s="466" t="s">
        <v>974</v>
      </c>
      <c r="I508" s="466" t="s">
        <v>974</v>
      </c>
      <c r="J508" s="146" t="s">
        <v>93</v>
      </c>
      <c r="K508" s="61" t="s">
        <v>163</v>
      </c>
      <c r="L508" s="62" t="s">
        <v>143</v>
      </c>
      <c r="M508" s="252">
        <v>1</v>
      </c>
      <c r="N508" s="62" t="s">
        <v>96</v>
      </c>
      <c r="O508" s="252">
        <v>5</v>
      </c>
      <c r="P508" s="62" t="s">
        <v>96</v>
      </c>
      <c r="Q508" s="252">
        <v>5</v>
      </c>
      <c r="R508" s="252">
        <v>5</v>
      </c>
      <c r="S508" s="394" t="str">
        <f>IFERROR(VLOOKUP(R508,'[3]Listas Activos'!$B$4:$C$7,2,0),"-")</f>
        <v>Alto</v>
      </c>
      <c r="T508" s="66"/>
      <c r="U508" s="64"/>
      <c r="V508" s="137"/>
      <c r="W508" s="137"/>
      <c r="X508" s="137"/>
      <c r="Y508" s="137"/>
      <c r="Z508" s="64"/>
      <c r="AA508" s="137"/>
      <c r="AB508" s="137"/>
      <c r="AC508" s="137"/>
      <c r="AD508" s="138"/>
      <c r="AE508" s="137"/>
      <c r="AF508" s="137"/>
      <c r="AG508" s="137"/>
      <c r="AH508" s="139"/>
      <c r="AI508" s="94"/>
      <c r="AJ508" s="95"/>
      <c r="AK508" s="95"/>
      <c r="AL508" s="96"/>
      <c r="AM508" s="64"/>
      <c r="AN508" s="138"/>
      <c r="AO508" s="137"/>
      <c r="AP508" s="137"/>
      <c r="AQ508" s="139"/>
    </row>
    <row r="509" spans="1:43" ht="82.5" customHeight="1">
      <c r="A509" s="67">
        <v>502</v>
      </c>
      <c r="B509" s="464" t="s">
        <v>947</v>
      </c>
      <c r="C509" s="465" t="s">
        <v>1079</v>
      </c>
      <c r="D509" s="204" t="s">
        <v>1323</v>
      </c>
      <c r="E509" s="204" t="s">
        <v>1324</v>
      </c>
      <c r="F509" s="289" t="s">
        <v>137</v>
      </c>
      <c r="G509" s="256" t="s">
        <v>1301</v>
      </c>
      <c r="H509" s="466" t="s">
        <v>974</v>
      </c>
      <c r="I509" s="466" t="s">
        <v>974</v>
      </c>
      <c r="J509" s="146" t="s">
        <v>93</v>
      </c>
      <c r="K509" s="61" t="s">
        <v>154</v>
      </c>
      <c r="L509" s="62" t="s">
        <v>143</v>
      </c>
      <c r="M509" s="252">
        <v>1</v>
      </c>
      <c r="N509" s="62" t="s">
        <v>96</v>
      </c>
      <c r="O509" s="252">
        <v>5</v>
      </c>
      <c r="P509" s="62" t="s">
        <v>96</v>
      </c>
      <c r="Q509" s="252">
        <v>5</v>
      </c>
      <c r="R509" s="252">
        <v>5</v>
      </c>
      <c r="S509" s="394" t="str">
        <f>IFERROR(VLOOKUP(R509,'[3]Listas Activos'!$B$4:$C$7,2,0),"-")</f>
        <v>Alto</v>
      </c>
      <c r="T509" s="66"/>
      <c r="U509" s="64"/>
      <c r="V509" s="137"/>
      <c r="W509" s="137"/>
      <c r="X509" s="137"/>
      <c r="Y509" s="137"/>
      <c r="Z509" s="64"/>
      <c r="AA509" s="137"/>
      <c r="AB509" s="137"/>
      <c r="AC509" s="137"/>
      <c r="AD509" s="138"/>
      <c r="AE509" s="137"/>
      <c r="AF509" s="137"/>
      <c r="AG509" s="137"/>
      <c r="AH509" s="139"/>
      <c r="AI509" s="94"/>
      <c r="AJ509" s="95"/>
      <c r="AK509" s="95"/>
      <c r="AL509" s="96"/>
      <c r="AM509" s="64"/>
      <c r="AN509" s="138"/>
      <c r="AO509" s="137"/>
      <c r="AP509" s="137"/>
      <c r="AQ509" s="139"/>
    </row>
    <row r="510" spans="1:43" ht="82.5" customHeight="1">
      <c r="A510" s="67">
        <v>503</v>
      </c>
      <c r="B510" s="464" t="s">
        <v>947</v>
      </c>
      <c r="C510" s="465" t="s">
        <v>1079</v>
      </c>
      <c r="D510" s="204" t="s">
        <v>1325</v>
      </c>
      <c r="E510" s="204" t="s">
        <v>1326</v>
      </c>
      <c r="F510" s="289" t="s">
        <v>137</v>
      </c>
      <c r="G510" s="256" t="s">
        <v>1019</v>
      </c>
      <c r="H510" s="466" t="s">
        <v>974</v>
      </c>
      <c r="I510" s="466" t="s">
        <v>974</v>
      </c>
      <c r="J510" s="146" t="s">
        <v>113</v>
      </c>
      <c r="K510" s="61" t="s">
        <v>163</v>
      </c>
      <c r="L510" s="62" t="s">
        <v>143</v>
      </c>
      <c r="M510" s="252">
        <v>1</v>
      </c>
      <c r="N510" s="62" t="s">
        <v>96</v>
      </c>
      <c r="O510" s="252">
        <v>5</v>
      </c>
      <c r="P510" s="62" t="s">
        <v>96</v>
      </c>
      <c r="Q510" s="252">
        <v>5</v>
      </c>
      <c r="R510" s="252">
        <v>5</v>
      </c>
      <c r="S510" s="394" t="str">
        <f>IFERROR(VLOOKUP(R510,'[3]Listas Activos'!$B$4:$C$7,2,0),"-")</f>
        <v>Alto</v>
      </c>
      <c r="T510" s="66"/>
      <c r="U510" s="64"/>
      <c r="V510" s="137"/>
      <c r="W510" s="137"/>
      <c r="X510" s="137"/>
      <c r="Y510" s="137"/>
      <c r="Z510" s="64"/>
      <c r="AA510" s="137"/>
      <c r="AB510" s="137"/>
      <c r="AC510" s="137"/>
      <c r="AD510" s="138"/>
      <c r="AE510" s="137"/>
      <c r="AF510" s="137"/>
      <c r="AG510" s="137"/>
      <c r="AH510" s="139"/>
      <c r="AI510" s="94"/>
      <c r="AJ510" s="95"/>
      <c r="AK510" s="95"/>
      <c r="AL510" s="96"/>
      <c r="AM510" s="64"/>
      <c r="AN510" s="138"/>
      <c r="AO510" s="137"/>
      <c r="AP510" s="137"/>
      <c r="AQ510" s="139"/>
    </row>
    <row r="511" spans="1:43" ht="82.5" customHeight="1">
      <c r="A511" s="67">
        <v>504</v>
      </c>
      <c r="B511" s="464" t="s">
        <v>947</v>
      </c>
      <c r="C511" s="465" t="s">
        <v>1079</v>
      </c>
      <c r="D511" s="204" t="s">
        <v>1327</v>
      </c>
      <c r="E511" s="204" t="s">
        <v>1328</v>
      </c>
      <c r="F511" s="289" t="s">
        <v>137</v>
      </c>
      <c r="G511" s="256" t="s">
        <v>1019</v>
      </c>
      <c r="H511" s="466" t="s">
        <v>974</v>
      </c>
      <c r="I511" s="466" t="s">
        <v>974</v>
      </c>
      <c r="J511" s="146" t="s">
        <v>93</v>
      </c>
      <c r="K511" s="61" t="s">
        <v>163</v>
      </c>
      <c r="L511" s="62" t="s">
        <v>143</v>
      </c>
      <c r="M511" s="252">
        <v>1</v>
      </c>
      <c r="N511" s="62" t="s">
        <v>96</v>
      </c>
      <c r="O511" s="252">
        <v>5</v>
      </c>
      <c r="P511" s="62" t="s">
        <v>96</v>
      </c>
      <c r="Q511" s="252">
        <v>5</v>
      </c>
      <c r="R511" s="252">
        <v>5</v>
      </c>
      <c r="S511" s="394" t="str">
        <f>IFERROR(VLOOKUP(R511,'[3]Listas Activos'!$B$4:$C$7,2,0),"-")</f>
        <v>Alto</v>
      </c>
      <c r="T511" s="66"/>
      <c r="U511" s="64"/>
      <c r="V511" s="137"/>
      <c r="W511" s="137"/>
      <c r="X511" s="137"/>
      <c r="Y511" s="137"/>
      <c r="Z511" s="64"/>
      <c r="AA511" s="137"/>
      <c r="AB511" s="137"/>
      <c r="AC511" s="137"/>
      <c r="AD511" s="138"/>
      <c r="AE511" s="137"/>
      <c r="AF511" s="137"/>
      <c r="AG511" s="137"/>
      <c r="AH511" s="139"/>
      <c r="AI511" s="94"/>
      <c r="AJ511" s="95"/>
      <c r="AK511" s="95"/>
      <c r="AL511" s="96"/>
      <c r="AM511" s="64"/>
      <c r="AN511" s="138"/>
      <c r="AO511" s="137"/>
      <c r="AP511" s="137"/>
      <c r="AQ511" s="139"/>
    </row>
    <row r="512" spans="1:43" ht="82.5" customHeight="1">
      <c r="A512" s="67">
        <v>505</v>
      </c>
      <c r="B512" s="464" t="s">
        <v>947</v>
      </c>
      <c r="C512" s="465" t="s">
        <v>1079</v>
      </c>
      <c r="D512" s="204" t="s">
        <v>1194</v>
      </c>
      <c r="E512" s="204" t="s">
        <v>1329</v>
      </c>
      <c r="F512" s="289" t="s">
        <v>137</v>
      </c>
      <c r="G512" s="256" t="s">
        <v>1019</v>
      </c>
      <c r="H512" s="466" t="s">
        <v>974</v>
      </c>
      <c r="I512" s="466" t="s">
        <v>974</v>
      </c>
      <c r="J512" s="146" t="s">
        <v>113</v>
      </c>
      <c r="K512" s="61" t="s">
        <v>163</v>
      </c>
      <c r="L512" s="62" t="s">
        <v>143</v>
      </c>
      <c r="M512" s="252">
        <v>1</v>
      </c>
      <c r="N512" s="62" t="s">
        <v>96</v>
      </c>
      <c r="O512" s="252">
        <v>5</v>
      </c>
      <c r="P512" s="62" t="s">
        <v>96</v>
      </c>
      <c r="Q512" s="252">
        <v>5</v>
      </c>
      <c r="R512" s="252">
        <v>5</v>
      </c>
      <c r="S512" s="394" t="str">
        <f>IFERROR(VLOOKUP(R512,'[3]Listas Activos'!$B$4:$C$7,2,0),"-")</f>
        <v>Alto</v>
      </c>
      <c r="T512" s="66"/>
      <c r="U512" s="64"/>
      <c r="V512" s="137"/>
      <c r="W512" s="137"/>
      <c r="X512" s="137"/>
      <c r="Y512" s="137"/>
      <c r="Z512" s="64"/>
      <c r="AA512" s="137"/>
      <c r="AB512" s="137"/>
      <c r="AC512" s="137"/>
      <c r="AD512" s="138"/>
      <c r="AE512" s="137"/>
      <c r="AF512" s="137"/>
      <c r="AG512" s="137"/>
      <c r="AH512" s="139"/>
      <c r="AI512" s="94"/>
      <c r="AJ512" s="95"/>
      <c r="AK512" s="95"/>
      <c r="AL512" s="96"/>
      <c r="AM512" s="64"/>
      <c r="AN512" s="138"/>
      <c r="AO512" s="137"/>
      <c r="AP512" s="137"/>
      <c r="AQ512" s="139"/>
    </row>
    <row r="513" spans="1:43" ht="82.5" customHeight="1">
      <c r="A513" s="67">
        <v>506</v>
      </c>
      <c r="B513" s="464" t="s">
        <v>947</v>
      </c>
      <c r="C513" s="465" t="s">
        <v>1079</v>
      </c>
      <c r="D513" s="204" t="s">
        <v>1330</v>
      </c>
      <c r="E513" s="204" t="s">
        <v>1331</v>
      </c>
      <c r="F513" s="289" t="s">
        <v>137</v>
      </c>
      <c r="G513" s="256" t="s">
        <v>1019</v>
      </c>
      <c r="H513" s="466" t="s">
        <v>974</v>
      </c>
      <c r="I513" s="466" t="s">
        <v>974</v>
      </c>
      <c r="J513" s="146" t="s">
        <v>113</v>
      </c>
      <c r="K513" s="61" t="s">
        <v>163</v>
      </c>
      <c r="L513" s="62" t="s">
        <v>143</v>
      </c>
      <c r="M513" s="252">
        <v>1</v>
      </c>
      <c r="N513" s="62" t="s">
        <v>96</v>
      </c>
      <c r="O513" s="252">
        <v>5</v>
      </c>
      <c r="P513" s="62" t="s">
        <v>96</v>
      </c>
      <c r="Q513" s="252">
        <v>5</v>
      </c>
      <c r="R513" s="252">
        <v>5</v>
      </c>
      <c r="S513" s="394" t="str">
        <f>IFERROR(VLOOKUP(R513,'[3]Listas Activos'!$B$4:$C$7,2,0),"-")</f>
        <v>Alto</v>
      </c>
      <c r="T513" s="66"/>
      <c r="U513" s="64"/>
      <c r="V513" s="137"/>
      <c r="W513" s="137"/>
      <c r="X513" s="137"/>
      <c r="Y513" s="137"/>
      <c r="Z513" s="64"/>
      <c r="AA513" s="137"/>
      <c r="AB513" s="137"/>
      <c r="AC513" s="137"/>
      <c r="AD513" s="138"/>
      <c r="AE513" s="137"/>
      <c r="AF513" s="137"/>
      <c r="AG513" s="137"/>
      <c r="AH513" s="139"/>
      <c r="AI513" s="94"/>
      <c r="AJ513" s="95"/>
      <c r="AK513" s="95"/>
      <c r="AL513" s="96"/>
      <c r="AM513" s="64"/>
      <c r="AN513" s="138"/>
      <c r="AO513" s="137"/>
      <c r="AP513" s="137"/>
      <c r="AQ513" s="139"/>
    </row>
    <row r="514" spans="1:43" ht="82.5" customHeight="1">
      <c r="A514" s="67">
        <v>507</v>
      </c>
      <c r="B514" s="464" t="s">
        <v>947</v>
      </c>
      <c r="C514" s="465" t="s">
        <v>1079</v>
      </c>
      <c r="D514" s="204" t="s">
        <v>1332</v>
      </c>
      <c r="E514" s="204" t="s">
        <v>1333</v>
      </c>
      <c r="F514" s="289" t="s">
        <v>137</v>
      </c>
      <c r="G514" s="256" t="s">
        <v>1019</v>
      </c>
      <c r="H514" s="466" t="s">
        <v>974</v>
      </c>
      <c r="I514" s="466" t="s">
        <v>974</v>
      </c>
      <c r="J514" s="146" t="s">
        <v>113</v>
      </c>
      <c r="K514" s="61" t="s">
        <v>163</v>
      </c>
      <c r="L514" s="62" t="s">
        <v>143</v>
      </c>
      <c r="M514" s="252">
        <v>1</v>
      </c>
      <c r="N514" s="62" t="s">
        <v>96</v>
      </c>
      <c r="O514" s="252">
        <v>5</v>
      </c>
      <c r="P514" s="62" t="s">
        <v>96</v>
      </c>
      <c r="Q514" s="252">
        <v>5</v>
      </c>
      <c r="R514" s="252">
        <v>5</v>
      </c>
      <c r="S514" s="394" t="str">
        <f>IFERROR(VLOOKUP(R514,'[3]Listas Activos'!$B$4:$C$7,2,0),"-")</f>
        <v>Alto</v>
      </c>
      <c r="T514" s="66"/>
      <c r="U514" s="64"/>
      <c r="V514" s="137"/>
      <c r="W514" s="137"/>
      <c r="X514" s="137"/>
      <c r="Y514" s="137"/>
      <c r="Z514" s="64"/>
      <c r="AA514" s="137"/>
      <c r="AB514" s="137"/>
      <c r="AC514" s="137"/>
      <c r="AD514" s="138"/>
      <c r="AE514" s="137"/>
      <c r="AF514" s="137"/>
      <c r="AG514" s="137"/>
      <c r="AH514" s="139"/>
      <c r="AI514" s="94"/>
      <c r="AJ514" s="95"/>
      <c r="AK514" s="95"/>
      <c r="AL514" s="96"/>
      <c r="AM514" s="64"/>
      <c r="AN514" s="138"/>
      <c r="AO514" s="137"/>
      <c r="AP514" s="137"/>
      <c r="AQ514" s="139"/>
    </row>
    <row r="515" spans="1:43" ht="82.5" customHeight="1">
      <c r="A515" s="67">
        <v>508</v>
      </c>
      <c r="B515" s="464" t="s">
        <v>947</v>
      </c>
      <c r="C515" s="465" t="s">
        <v>1079</v>
      </c>
      <c r="D515" s="204" t="s">
        <v>1334</v>
      </c>
      <c r="E515" s="204" t="s">
        <v>1335</v>
      </c>
      <c r="F515" s="289" t="s">
        <v>137</v>
      </c>
      <c r="G515" s="256" t="s">
        <v>1019</v>
      </c>
      <c r="H515" s="466" t="s">
        <v>974</v>
      </c>
      <c r="I515" s="466" t="s">
        <v>974</v>
      </c>
      <c r="J515" s="146" t="s">
        <v>113</v>
      </c>
      <c r="K515" s="61" t="s">
        <v>163</v>
      </c>
      <c r="L515" s="62" t="s">
        <v>143</v>
      </c>
      <c r="M515" s="252">
        <v>1</v>
      </c>
      <c r="N515" s="62" t="s">
        <v>96</v>
      </c>
      <c r="O515" s="252">
        <v>5</v>
      </c>
      <c r="P515" s="62" t="s">
        <v>96</v>
      </c>
      <c r="Q515" s="252">
        <v>5</v>
      </c>
      <c r="R515" s="252">
        <v>5</v>
      </c>
      <c r="S515" s="394" t="str">
        <f>IFERROR(VLOOKUP(R515,'[3]Listas Activos'!$B$4:$C$7,2,0),"-")</f>
        <v>Alto</v>
      </c>
      <c r="T515" s="66"/>
      <c r="U515" s="64"/>
      <c r="V515" s="137"/>
      <c r="W515" s="137"/>
      <c r="X515" s="137"/>
      <c r="Y515" s="137"/>
      <c r="Z515" s="64"/>
      <c r="AA515" s="137"/>
      <c r="AB515" s="137"/>
      <c r="AC515" s="137"/>
      <c r="AD515" s="138"/>
      <c r="AE515" s="137"/>
      <c r="AF515" s="137"/>
      <c r="AG515" s="137"/>
      <c r="AH515" s="139"/>
      <c r="AI515" s="94"/>
      <c r="AJ515" s="95"/>
      <c r="AK515" s="95"/>
      <c r="AL515" s="96"/>
      <c r="AM515" s="64"/>
      <c r="AN515" s="138"/>
      <c r="AO515" s="137"/>
      <c r="AP515" s="137"/>
      <c r="AQ515" s="139"/>
    </row>
    <row r="516" spans="1:43" ht="82.5" customHeight="1">
      <c r="A516" s="67">
        <v>509</v>
      </c>
      <c r="B516" s="464" t="s">
        <v>947</v>
      </c>
      <c r="C516" s="465" t="s">
        <v>1079</v>
      </c>
      <c r="D516" s="204" t="s">
        <v>1336</v>
      </c>
      <c r="E516" s="204" t="s">
        <v>1337</v>
      </c>
      <c r="F516" s="289" t="s">
        <v>137</v>
      </c>
      <c r="G516" s="256" t="s">
        <v>1019</v>
      </c>
      <c r="H516" s="466" t="s">
        <v>974</v>
      </c>
      <c r="I516" s="466" t="s">
        <v>974</v>
      </c>
      <c r="J516" s="146" t="s">
        <v>93</v>
      </c>
      <c r="K516" s="61" t="s">
        <v>163</v>
      </c>
      <c r="L516" s="62" t="s">
        <v>143</v>
      </c>
      <c r="M516" s="252">
        <v>1</v>
      </c>
      <c r="N516" s="62" t="s">
        <v>96</v>
      </c>
      <c r="O516" s="252">
        <v>5</v>
      </c>
      <c r="P516" s="62" t="s">
        <v>96</v>
      </c>
      <c r="Q516" s="252">
        <v>5</v>
      </c>
      <c r="R516" s="252">
        <v>5</v>
      </c>
      <c r="S516" s="394" t="str">
        <f>IFERROR(VLOOKUP(R516,'[3]Listas Activos'!$B$4:$C$7,2,0),"-")</f>
        <v>Alto</v>
      </c>
      <c r="T516" s="66"/>
      <c r="U516" s="64"/>
      <c r="V516" s="137"/>
      <c r="W516" s="137"/>
      <c r="X516" s="137"/>
      <c r="Y516" s="137"/>
      <c r="Z516" s="64"/>
      <c r="AA516" s="137"/>
      <c r="AB516" s="137"/>
      <c r="AC516" s="137"/>
      <c r="AD516" s="138"/>
      <c r="AE516" s="137"/>
      <c r="AF516" s="137"/>
      <c r="AG516" s="137"/>
      <c r="AH516" s="139"/>
      <c r="AI516" s="94"/>
      <c r="AJ516" s="95"/>
      <c r="AK516" s="95"/>
      <c r="AL516" s="96"/>
      <c r="AM516" s="64"/>
      <c r="AN516" s="138"/>
      <c r="AO516" s="137"/>
      <c r="AP516" s="137"/>
      <c r="AQ516" s="139"/>
    </row>
    <row r="517" spans="1:43" ht="82.5" customHeight="1">
      <c r="A517" s="67">
        <v>510</v>
      </c>
      <c r="B517" s="464" t="s">
        <v>947</v>
      </c>
      <c r="C517" s="465" t="s">
        <v>1079</v>
      </c>
      <c r="D517" s="204" t="s">
        <v>1338</v>
      </c>
      <c r="E517" s="204" t="s">
        <v>1339</v>
      </c>
      <c r="F517" s="289" t="s">
        <v>137</v>
      </c>
      <c r="G517" s="256" t="s">
        <v>1019</v>
      </c>
      <c r="H517" s="466" t="s">
        <v>974</v>
      </c>
      <c r="I517" s="466" t="s">
        <v>974</v>
      </c>
      <c r="J517" s="146" t="s">
        <v>93</v>
      </c>
      <c r="K517" s="61" t="s">
        <v>163</v>
      </c>
      <c r="L517" s="62" t="s">
        <v>143</v>
      </c>
      <c r="M517" s="252">
        <v>1</v>
      </c>
      <c r="N517" s="62" t="s">
        <v>96</v>
      </c>
      <c r="O517" s="252">
        <v>5</v>
      </c>
      <c r="P517" s="62" t="s">
        <v>96</v>
      </c>
      <c r="Q517" s="252">
        <v>5</v>
      </c>
      <c r="R517" s="252">
        <v>5</v>
      </c>
      <c r="S517" s="394" t="str">
        <f>IFERROR(VLOOKUP(R517,'[3]Listas Activos'!$B$4:$C$7,2,0),"-")</f>
        <v>Alto</v>
      </c>
      <c r="T517" s="66"/>
      <c r="U517" s="64"/>
      <c r="V517" s="137"/>
      <c r="W517" s="137"/>
      <c r="X517" s="137"/>
      <c r="Y517" s="137"/>
      <c r="Z517" s="64"/>
      <c r="AA517" s="137"/>
      <c r="AB517" s="137"/>
      <c r="AC517" s="137"/>
      <c r="AD517" s="138"/>
      <c r="AE517" s="137"/>
      <c r="AF517" s="137"/>
      <c r="AG517" s="137"/>
      <c r="AH517" s="139"/>
      <c r="AI517" s="94"/>
      <c r="AJ517" s="95"/>
      <c r="AK517" s="95"/>
      <c r="AL517" s="96"/>
      <c r="AM517" s="64"/>
      <c r="AN517" s="138"/>
      <c r="AO517" s="137"/>
      <c r="AP517" s="137"/>
      <c r="AQ517" s="139"/>
    </row>
    <row r="518" spans="1:43" ht="82.5" customHeight="1">
      <c r="A518" s="67">
        <v>511</v>
      </c>
      <c r="B518" s="464" t="s">
        <v>947</v>
      </c>
      <c r="C518" s="465" t="s">
        <v>1079</v>
      </c>
      <c r="D518" s="204" t="s">
        <v>1340</v>
      </c>
      <c r="E518" s="204" t="s">
        <v>1341</v>
      </c>
      <c r="F518" s="289" t="s">
        <v>137</v>
      </c>
      <c r="G518" s="256" t="s">
        <v>1019</v>
      </c>
      <c r="H518" s="466" t="s">
        <v>974</v>
      </c>
      <c r="I518" s="466" t="s">
        <v>974</v>
      </c>
      <c r="J518" s="146" t="s">
        <v>113</v>
      </c>
      <c r="K518" s="61" t="s">
        <v>163</v>
      </c>
      <c r="L518" s="62" t="s">
        <v>143</v>
      </c>
      <c r="M518" s="252">
        <v>1</v>
      </c>
      <c r="N518" s="62" t="s">
        <v>96</v>
      </c>
      <c r="O518" s="252">
        <v>5</v>
      </c>
      <c r="P518" s="62" t="s">
        <v>96</v>
      </c>
      <c r="Q518" s="252">
        <v>5</v>
      </c>
      <c r="R518" s="252">
        <v>5</v>
      </c>
      <c r="S518" s="394" t="str">
        <f>IFERROR(VLOOKUP(R518,'[3]Listas Activos'!$B$4:$C$7,2,0),"-")</f>
        <v>Alto</v>
      </c>
      <c r="T518" s="66"/>
      <c r="U518" s="64"/>
      <c r="V518" s="137"/>
      <c r="W518" s="137"/>
      <c r="X518" s="137"/>
      <c r="Y518" s="137"/>
      <c r="Z518" s="64"/>
      <c r="AA518" s="137"/>
      <c r="AB518" s="137"/>
      <c r="AC518" s="137"/>
      <c r="AD518" s="138"/>
      <c r="AE518" s="137"/>
      <c r="AF518" s="137"/>
      <c r="AG518" s="137"/>
      <c r="AH518" s="139"/>
      <c r="AI518" s="94"/>
      <c r="AJ518" s="95"/>
      <c r="AK518" s="95"/>
      <c r="AL518" s="96"/>
      <c r="AM518" s="64"/>
      <c r="AN518" s="138"/>
      <c r="AO518" s="137"/>
      <c r="AP518" s="137"/>
      <c r="AQ518" s="139"/>
    </row>
    <row r="519" spans="1:43" ht="82.5" customHeight="1">
      <c r="A519" s="67">
        <v>512</v>
      </c>
      <c r="B519" s="464" t="s">
        <v>947</v>
      </c>
      <c r="C519" s="465" t="s">
        <v>1079</v>
      </c>
      <c r="D519" s="204" t="s">
        <v>1342</v>
      </c>
      <c r="E519" s="204" t="s">
        <v>1343</v>
      </c>
      <c r="F519" s="289" t="s">
        <v>137</v>
      </c>
      <c r="G519" s="256" t="s">
        <v>1019</v>
      </c>
      <c r="H519" s="466" t="s">
        <v>974</v>
      </c>
      <c r="I519" s="466" t="s">
        <v>974</v>
      </c>
      <c r="J519" s="146" t="s">
        <v>113</v>
      </c>
      <c r="K519" s="61" t="s">
        <v>163</v>
      </c>
      <c r="L519" s="62" t="s">
        <v>143</v>
      </c>
      <c r="M519" s="252">
        <v>1</v>
      </c>
      <c r="N519" s="62" t="s">
        <v>96</v>
      </c>
      <c r="O519" s="252">
        <v>5</v>
      </c>
      <c r="P519" s="62" t="s">
        <v>96</v>
      </c>
      <c r="Q519" s="252">
        <v>5</v>
      </c>
      <c r="R519" s="252">
        <v>5</v>
      </c>
      <c r="S519" s="394" t="str">
        <f>IFERROR(VLOOKUP(R519,'[3]Listas Activos'!$B$4:$C$7,2,0),"-")</f>
        <v>Alto</v>
      </c>
      <c r="T519" s="66"/>
      <c r="U519" s="64"/>
      <c r="V519" s="137"/>
      <c r="W519" s="137"/>
      <c r="X519" s="137"/>
      <c r="Y519" s="137"/>
      <c r="Z519" s="64"/>
      <c r="AA519" s="137"/>
      <c r="AB519" s="137"/>
      <c r="AC519" s="137"/>
      <c r="AD519" s="138"/>
      <c r="AE519" s="137"/>
      <c r="AF519" s="137"/>
      <c r="AG519" s="137"/>
      <c r="AH519" s="139"/>
      <c r="AI519" s="94"/>
      <c r="AJ519" s="95"/>
      <c r="AK519" s="95"/>
      <c r="AL519" s="96"/>
      <c r="AM519" s="64"/>
      <c r="AN519" s="138"/>
      <c r="AO519" s="137"/>
      <c r="AP519" s="137"/>
      <c r="AQ519" s="139"/>
    </row>
    <row r="520" spans="1:43" ht="82.5" customHeight="1">
      <c r="A520" s="67">
        <v>513</v>
      </c>
      <c r="B520" s="464" t="s">
        <v>947</v>
      </c>
      <c r="C520" s="465" t="s">
        <v>1079</v>
      </c>
      <c r="D520" s="204" t="s">
        <v>1344</v>
      </c>
      <c r="E520" s="204" t="s">
        <v>1345</v>
      </c>
      <c r="F520" s="289" t="s">
        <v>137</v>
      </c>
      <c r="G520" s="256" t="s">
        <v>1019</v>
      </c>
      <c r="H520" s="466" t="s">
        <v>974</v>
      </c>
      <c r="I520" s="466" t="s">
        <v>974</v>
      </c>
      <c r="J520" s="146" t="s">
        <v>113</v>
      </c>
      <c r="K520" s="61" t="s">
        <v>163</v>
      </c>
      <c r="L520" s="62" t="s">
        <v>143</v>
      </c>
      <c r="M520" s="252">
        <v>1</v>
      </c>
      <c r="N520" s="62" t="s">
        <v>96</v>
      </c>
      <c r="O520" s="252">
        <v>5</v>
      </c>
      <c r="P520" s="62" t="s">
        <v>96</v>
      </c>
      <c r="Q520" s="252">
        <v>5</v>
      </c>
      <c r="R520" s="252">
        <v>5</v>
      </c>
      <c r="S520" s="394" t="str">
        <f>IFERROR(VLOOKUP(R520,'[3]Listas Activos'!$B$4:$C$7,2,0),"-")</f>
        <v>Alto</v>
      </c>
      <c r="T520" s="66"/>
      <c r="U520" s="64"/>
      <c r="V520" s="137"/>
      <c r="W520" s="137"/>
      <c r="X520" s="137"/>
      <c r="Y520" s="137"/>
      <c r="Z520" s="64"/>
      <c r="AA520" s="137"/>
      <c r="AB520" s="137"/>
      <c r="AC520" s="137"/>
      <c r="AD520" s="138"/>
      <c r="AE520" s="137"/>
      <c r="AF520" s="137"/>
      <c r="AG520" s="137"/>
      <c r="AH520" s="139"/>
      <c r="AI520" s="94"/>
      <c r="AJ520" s="95"/>
      <c r="AK520" s="95"/>
      <c r="AL520" s="96"/>
      <c r="AM520" s="64"/>
      <c r="AN520" s="138"/>
      <c r="AO520" s="137"/>
      <c r="AP520" s="137"/>
      <c r="AQ520" s="139"/>
    </row>
    <row r="521" spans="1:43" ht="82.5" customHeight="1">
      <c r="A521" s="67">
        <v>514</v>
      </c>
      <c r="B521" s="464" t="s">
        <v>947</v>
      </c>
      <c r="C521" s="465" t="s">
        <v>1079</v>
      </c>
      <c r="D521" s="204" t="s">
        <v>1346</v>
      </c>
      <c r="E521" s="204" t="s">
        <v>1347</v>
      </c>
      <c r="F521" s="289" t="s">
        <v>137</v>
      </c>
      <c r="G521" s="256" t="s">
        <v>1019</v>
      </c>
      <c r="H521" s="466" t="s">
        <v>974</v>
      </c>
      <c r="I521" s="466" t="s">
        <v>974</v>
      </c>
      <c r="J521" s="146" t="s">
        <v>113</v>
      </c>
      <c r="K521" s="61" t="s">
        <v>163</v>
      </c>
      <c r="L521" s="62" t="s">
        <v>143</v>
      </c>
      <c r="M521" s="252">
        <v>1</v>
      </c>
      <c r="N521" s="62" t="s">
        <v>96</v>
      </c>
      <c r="O521" s="252">
        <v>5</v>
      </c>
      <c r="P521" s="62" t="s">
        <v>96</v>
      </c>
      <c r="Q521" s="252">
        <v>5</v>
      </c>
      <c r="R521" s="252">
        <v>5</v>
      </c>
      <c r="S521" s="394" t="str">
        <f>IFERROR(VLOOKUP(R521,'[3]Listas Activos'!$B$4:$C$7,2,0),"-")</f>
        <v>Alto</v>
      </c>
      <c r="T521" s="66"/>
      <c r="U521" s="64"/>
      <c r="V521" s="137"/>
      <c r="W521" s="137"/>
      <c r="X521" s="137"/>
      <c r="Y521" s="137"/>
      <c r="Z521" s="64"/>
      <c r="AA521" s="137"/>
      <c r="AB521" s="137"/>
      <c r="AC521" s="137"/>
      <c r="AD521" s="138"/>
      <c r="AE521" s="137"/>
      <c r="AF521" s="137"/>
      <c r="AG521" s="137"/>
      <c r="AH521" s="139"/>
      <c r="AI521" s="94"/>
      <c r="AJ521" s="95"/>
      <c r="AK521" s="95"/>
      <c r="AL521" s="96"/>
      <c r="AM521" s="64"/>
      <c r="AN521" s="138"/>
      <c r="AO521" s="137"/>
      <c r="AP521" s="137"/>
      <c r="AQ521" s="139"/>
    </row>
    <row r="522" spans="1:43" ht="82.5" customHeight="1">
      <c r="A522" s="67">
        <v>515</v>
      </c>
      <c r="B522" s="464" t="s">
        <v>947</v>
      </c>
      <c r="C522" s="465" t="s">
        <v>1079</v>
      </c>
      <c r="D522" s="204" t="s">
        <v>1348</v>
      </c>
      <c r="E522" s="204" t="s">
        <v>1349</v>
      </c>
      <c r="F522" s="289" t="s">
        <v>137</v>
      </c>
      <c r="G522" s="256" t="s">
        <v>1019</v>
      </c>
      <c r="H522" s="466" t="s">
        <v>974</v>
      </c>
      <c r="I522" s="466" t="s">
        <v>974</v>
      </c>
      <c r="J522" s="146" t="s">
        <v>113</v>
      </c>
      <c r="K522" s="61" t="s">
        <v>163</v>
      </c>
      <c r="L522" s="62" t="s">
        <v>143</v>
      </c>
      <c r="M522" s="252">
        <v>1</v>
      </c>
      <c r="N522" s="62" t="s">
        <v>96</v>
      </c>
      <c r="O522" s="252">
        <v>5</v>
      </c>
      <c r="P522" s="62" t="s">
        <v>96</v>
      </c>
      <c r="Q522" s="252">
        <v>5</v>
      </c>
      <c r="R522" s="252">
        <v>5</v>
      </c>
      <c r="S522" s="394" t="str">
        <f>IFERROR(VLOOKUP(R522,'[3]Listas Activos'!$B$4:$C$7,2,0),"-")</f>
        <v>Alto</v>
      </c>
      <c r="T522" s="66"/>
      <c r="U522" s="64"/>
      <c r="V522" s="137"/>
      <c r="W522" s="137"/>
      <c r="X522" s="137"/>
      <c r="Y522" s="137"/>
      <c r="Z522" s="64"/>
      <c r="AA522" s="137"/>
      <c r="AB522" s="137"/>
      <c r="AC522" s="137"/>
      <c r="AD522" s="138"/>
      <c r="AE522" s="137"/>
      <c r="AF522" s="137"/>
      <c r="AG522" s="137"/>
      <c r="AH522" s="139"/>
      <c r="AI522" s="94"/>
      <c r="AJ522" s="95"/>
      <c r="AK522" s="95"/>
      <c r="AL522" s="96"/>
      <c r="AM522" s="64"/>
      <c r="AN522" s="138"/>
      <c r="AO522" s="137"/>
      <c r="AP522" s="137"/>
      <c r="AQ522" s="139"/>
    </row>
    <row r="523" spans="1:43" ht="82.5" customHeight="1">
      <c r="A523" s="67">
        <v>516</v>
      </c>
      <c r="B523" s="464" t="s">
        <v>947</v>
      </c>
      <c r="C523" s="465" t="s">
        <v>1079</v>
      </c>
      <c r="D523" s="204" t="s">
        <v>1350</v>
      </c>
      <c r="E523" s="204" t="s">
        <v>1351</v>
      </c>
      <c r="F523" s="289" t="s">
        <v>137</v>
      </c>
      <c r="G523" s="256" t="s">
        <v>1019</v>
      </c>
      <c r="H523" s="466" t="s">
        <v>974</v>
      </c>
      <c r="I523" s="466" t="s">
        <v>974</v>
      </c>
      <c r="J523" s="146" t="s">
        <v>113</v>
      </c>
      <c r="K523" s="61" t="s">
        <v>163</v>
      </c>
      <c r="L523" s="62" t="s">
        <v>143</v>
      </c>
      <c r="M523" s="252">
        <v>1</v>
      </c>
      <c r="N523" s="62" t="s">
        <v>96</v>
      </c>
      <c r="O523" s="252">
        <v>5</v>
      </c>
      <c r="P523" s="62" t="s">
        <v>96</v>
      </c>
      <c r="Q523" s="252">
        <v>5</v>
      </c>
      <c r="R523" s="252">
        <v>5</v>
      </c>
      <c r="S523" s="394" t="str">
        <f>IFERROR(VLOOKUP(R523,'[3]Listas Activos'!$B$4:$C$7,2,0),"-")</f>
        <v>Alto</v>
      </c>
      <c r="T523" s="66"/>
      <c r="U523" s="64"/>
      <c r="V523" s="137"/>
      <c r="W523" s="137"/>
      <c r="X523" s="137"/>
      <c r="Y523" s="137"/>
      <c r="Z523" s="64"/>
      <c r="AA523" s="137"/>
      <c r="AB523" s="137"/>
      <c r="AC523" s="137"/>
      <c r="AD523" s="138"/>
      <c r="AE523" s="137"/>
      <c r="AF523" s="137"/>
      <c r="AG523" s="137"/>
      <c r="AH523" s="139"/>
      <c r="AI523" s="94"/>
      <c r="AJ523" s="95"/>
      <c r="AK523" s="95"/>
      <c r="AL523" s="96"/>
      <c r="AM523" s="64"/>
      <c r="AN523" s="138"/>
      <c r="AO523" s="137"/>
      <c r="AP523" s="137"/>
      <c r="AQ523" s="139"/>
    </row>
    <row r="524" spans="1:43" ht="82.5" customHeight="1">
      <c r="A524" s="67">
        <v>517</v>
      </c>
      <c r="B524" s="464" t="s">
        <v>947</v>
      </c>
      <c r="C524" s="465" t="s">
        <v>1079</v>
      </c>
      <c r="D524" s="204" t="s">
        <v>1352</v>
      </c>
      <c r="E524" s="204" t="s">
        <v>1324</v>
      </c>
      <c r="F524" s="289" t="s">
        <v>137</v>
      </c>
      <c r="G524" s="256" t="s">
        <v>1019</v>
      </c>
      <c r="H524" s="466" t="s">
        <v>974</v>
      </c>
      <c r="I524" s="466" t="s">
        <v>974</v>
      </c>
      <c r="J524" s="146" t="s">
        <v>113</v>
      </c>
      <c r="K524" s="61" t="s">
        <v>154</v>
      </c>
      <c r="L524" s="62" t="s">
        <v>143</v>
      </c>
      <c r="M524" s="252">
        <v>1</v>
      </c>
      <c r="N524" s="62" t="s">
        <v>96</v>
      </c>
      <c r="O524" s="252">
        <v>5</v>
      </c>
      <c r="P524" s="62" t="s">
        <v>96</v>
      </c>
      <c r="Q524" s="252">
        <v>5</v>
      </c>
      <c r="R524" s="252">
        <v>5</v>
      </c>
      <c r="S524" s="394" t="str">
        <f>IFERROR(VLOOKUP(R524,'[3]Listas Activos'!$B$4:$C$7,2,0),"-")</f>
        <v>Alto</v>
      </c>
      <c r="T524" s="66"/>
      <c r="U524" s="64"/>
      <c r="V524" s="137"/>
      <c r="W524" s="137"/>
      <c r="X524" s="137"/>
      <c r="Y524" s="137"/>
      <c r="Z524" s="64"/>
      <c r="AA524" s="137"/>
      <c r="AB524" s="137"/>
      <c r="AC524" s="137"/>
      <c r="AD524" s="138"/>
      <c r="AE524" s="137"/>
      <c r="AF524" s="137"/>
      <c r="AG524" s="137"/>
      <c r="AH524" s="139"/>
      <c r="AI524" s="94"/>
      <c r="AJ524" s="95"/>
      <c r="AK524" s="95"/>
      <c r="AL524" s="96"/>
      <c r="AM524" s="64"/>
      <c r="AN524" s="138"/>
      <c r="AO524" s="137"/>
      <c r="AP524" s="137"/>
      <c r="AQ524" s="139"/>
    </row>
    <row r="525" spans="1:43" ht="82.5" customHeight="1">
      <c r="A525" s="67">
        <v>518</v>
      </c>
      <c r="B525" s="464" t="s">
        <v>947</v>
      </c>
      <c r="C525" s="465" t="s">
        <v>1079</v>
      </c>
      <c r="D525" s="204" t="s">
        <v>1353</v>
      </c>
      <c r="E525" s="204" t="s">
        <v>1354</v>
      </c>
      <c r="F525" s="289" t="s">
        <v>137</v>
      </c>
      <c r="G525" s="256" t="s">
        <v>1019</v>
      </c>
      <c r="H525" s="466" t="s">
        <v>974</v>
      </c>
      <c r="I525" s="466" t="s">
        <v>974</v>
      </c>
      <c r="J525" s="146" t="s">
        <v>93</v>
      </c>
      <c r="K525" s="61" t="s">
        <v>163</v>
      </c>
      <c r="L525" s="62" t="s">
        <v>143</v>
      </c>
      <c r="M525" s="252">
        <v>1</v>
      </c>
      <c r="N525" s="62" t="s">
        <v>96</v>
      </c>
      <c r="O525" s="252">
        <v>5</v>
      </c>
      <c r="P525" s="62" t="s">
        <v>96</v>
      </c>
      <c r="Q525" s="252">
        <v>5</v>
      </c>
      <c r="R525" s="252">
        <v>5</v>
      </c>
      <c r="S525" s="394" t="str">
        <f>IFERROR(VLOOKUP(R525,'[3]Listas Activos'!$B$4:$C$7,2,0),"-")</f>
        <v>Alto</v>
      </c>
      <c r="T525" s="66"/>
      <c r="U525" s="64"/>
      <c r="V525" s="137"/>
      <c r="W525" s="137"/>
      <c r="X525" s="137"/>
      <c r="Y525" s="137"/>
      <c r="Z525" s="64"/>
      <c r="AA525" s="137"/>
      <c r="AB525" s="137"/>
      <c r="AC525" s="137"/>
      <c r="AD525" s="138"/>
      <c r="AE525" s="137"/>
      <c r="AF525" s="137"/>
      <c r="AG525" s="137"/>
      <c r="AH525" s="139"/>
      <c r="AI525" s="94"/>
      <c r="AJ525" s="95"/>
      <c r="AK525" s="95"/>
      <c r="AL525" s="96"/>
      <c r="AM525" s="64"/>
      <c r="AN525" s="138"/>
      <c r="AO525" s="137"/>
      <c r="AP525" s="137"/>
      <c r="AQ525" s="139"/>
    </row>
    <row r="526" spans="1:43" ht="82.5" customHeight="1">
      <c r="A526" s="67">
        <v>519</v>
      </c>
      <c r="B526" s="464" t="s">
        <v>1355</v>
      </c>
      <c r="C526" s="465" t="s">
        <v>1356</v>
      </c>
      <c r="D526" s="204" t="s">
        <v>1357</v>
      </c>
      <c r="E526" s="204" t="s">
        <v>1358</v>
      </c>
      <c r="F526" s="289" t="s">
        <v>90</v>
      </c>
      <c r="G526" s="256" t="s">
        <v>1355</v>
      </c>
      <c r="H526" s="466" t="s">
        <v>890</v>
      </c>
      <c r="I526" s="466" t="s">
        <v>660</v>
      </c>
      <c r="J526" s="146" t="s">
        <v>93</v>
      </c>
      <c r="K526" s="61" t="s">
        <v>94</v>
      </c>
      <c r="L526" s="62" t="s">
        <v>143</v>
      </c>
      <c r="M526" s="63">
        <f>IFERROR(VLOOKUP(L526,'Listas Activos'!$B$24:$C$28,2,0),0)</f>
        <v>1</v>
      </c>
      <c r="N526" s="62" t="s">
        <v>126</v>
      </c>
      <c r="O526" s="63">
        <f>IFERROR(VLOOKUP(N526,'Listas Activos'!$B$31:$C$35,2,0),0)</f>
        <v>1</v>
      </c>
      <c r="P526" s="62" t="s">
        <v>126</v>
      </c>
      <c r="Q526" s="63">
        <f>IFERROR(VLOOKUP(P526,'Listas Activos'!$B$38:$C$42,2,0),0)</f>
        <v>1</v>
      </c>
      <c r="R526" s="63">
        <f t="shared" ref="R526:R565" si="36">IF(AND(M526&gt;0,O526&gt;0,Q526&gt;0,U526="Si"),5,IF(OR(M526=0,O526=0,Q526=0),0,IF(AND(M526=1,O526=1,Q526=1),1,(IF(OR(AND(M526=5,O526=5),AND(O526=5,Q526=5),AND(M526=5,Q526=5),AND(M526=5,O526=5,Q526=5)),5,3)))))</f>
        <v>1</v>
      </c>
      <c r="S526" s="93" t="str">
        <f>IFERROR(VLOOKUP(R526,'Listas Activos'!$B$4:$C$7,2,0),"-")</f>
        <v>Bajo</v>
      </c>
      <c r="T526" s="66"/>
      <c r="U526" s="64" t="s">
        <v>116</v>
      </c>
      <c r="V526" s="137"/>
      <c r="W526" s="137"/>
      <c r="X526" s="137"/>
      <c r="Y526" s="137"/>
      <c r="Z526" s="64" t="s">
        <v>205</v>
      </c>
      <c r="AA526" s="137" t="s">
        <v>99</v>
      </c>
      <c r="AB526" s="137" t="s">
        <v>262</v>
      </c>
      <c r="AC526" s="137" t="s">
        <v>263</v>
      </c>
      <c r="AD526" s="138">
        <v>41273</v>
      </c>
      <c r="AE526" s="137" t="s">
        <v>660</v>
      </c>
      <c r="AF526" s="124"/>
      <c r="AG526" s="137" t="s">
        <v>234</v>
      </c>
      <c r="AH526" s="139" t="s">
        <v>578</v>
      </c>
      <c r="AI526" s="94" t="str">
        <f>IF(ISERROR(VLOOKUP(AG526,'Listas Ley Transparencia'!$H$3:$M$17,2,0)),"",VLOOKUP(AG526,'Listas Ley Transparencia'!$H$3:$M$17,2,0))</f>
        <v>Información publica y de conocimiento general</v>
      </c>
      <c r="AJ526" s="95" t="str">
        <f>IF(ISERROR(VLOOKUP(AG526,'Listas Ley Transparencia'!$H$3:$M$17,3,0)),"",VLOOKUP(AG526,'Listas Ley Transparencia'!$H$3:$M$17,3,0))</f>
        <v>Información publica y de conocimiento general</v>
      </c>
      <c r="AK526" s="95" t="str">
        <f>IF(ISERROR(VLOOKUP(AG526,'Listas Ley Transparencia'!$H$3:$M$17,4,0)),"",VLOOKUP(AG526,'Listas Ley Transparencia'!$H$3:$M$17,4,0))</f>
        <v>Publica</v>
      </c>
      <c r="AL526" s="96" t="str">
        <f>IF(ISERROR(VLOOKUP(AG526,'Listas Ley Transparencia'!$H$3:$M$17,6,0)),"",VLOOKUP(AG526,'Listas Ley Transparencia'!$H$3:$M$17,6,0))</f>
        <v>No Aplica</v>
      </c>
      <c r="AM526" s="64" t="s">
        <v>235</v>
      </c>
      <c r="AN526" s="138">
        <v>45951</v>
      </c>
      <c r="AO526" s="137" t="s">
        <v>264</v>
      </c>
      <c r="AP526" s="137" t="s">
        <v>267</v>
      </c>
      <c r="AQ526" s="139" t="s">
        <v>268</v>
      </c>
    </row>
    <row r="527" spans="1:43" ht="40" customHeight="1">
      <c r="A527" s="67">
        <v>520</v>
      </c>
      <c r="B527" s="464" t="s">
        <v>1355</v>
      </c>
      <c r="C527" s="465" t="s">
        <v>1356</v>
      </c>
      <c r="D527" s="204" t="s">
        <v>1359</v>
      </c>
      <c r="E527" s="204" t="s">
        <v>1360</v>
      </c>
      <c r="F527" s="289" t="s">
        <v>90</v>
      </c>
      <c r="G527" s="256" t="s">
        <v>1355</v>
      </c>
      <c r="H527" s="466" t="s">
        <v>890</v>
      </c>
      <c r="I527" s="466" t="s">
        <v>660</v>
      </c>
      <c r="J527" s="146" t="s">
        <v>93</v>
      </c>
      <c r="K527" s="61" t="s">
        <v>94</v>
      </c>
      <c r="L527" s="62" t="s">
        <v>125</v>
      </c>
      <c r="M527" s="63">
        <f>IFERROR(VLOOKUP(L527,'Listas Activos'!$B$24:$C$28,2,0),0)</f>
        <v>3</v>
      </c>
      <c r="N527" s="62" t="s">
        <v>115</v>
      </c>
      <c r="O527" s="63">
        <f>IFERROR(VLOOKUP(N527,'Listas Activos'!$B$31:$C$35,2,0),0)</f>
        <v>3</v>
      </c>
      <c r="P527" s="62" t="s">
        <v>115</v>
      </c>
      <c r="Q527" s="63">
        <f>IFERROR(VLOOKUP(P527,'Listas Activos'!$B$38:$C$42,2,0),0)</f>
        <v>3</v>
      </c>
      <c r="R527" s="63">
        <f t="shared" si="36"/>
        <v>5</v>
      </c>
      <c r="S527" s="93" t="str">
        <f>IFERROR(VLOOKUP(R527,'Listas Activos'!$B$4:$C$7,2,0),"-")</f>
        <v>Alto</v>
      </c>
      <c r="T527" s="66"/>
      <c r="U527" s="64" t="s">
        <v>97</v>
      </c>
      <c r="V527" s="137"/>
      <c r="W527" s="137"/>
      <c r="X527" s="137" t="s">
        <v>97</v>
      </c>
      <c r="Y527" s="137"/>
      <c r="Z527" s="64" t="s">
        <v>205</v>
      </c>
      <c r="AA527" s="137" t="s">
        <v>99</v>
      </c>
      <c r="AB527" s="137" t="s">
        <v>262</v>
      </c>
      <c r="AC527" s="137" t="s">
        <v>263</v>
      </c>
      <c r="AD527" s="138">
        <v>42114</v>
      </c>
      <c r="AE527" s="137" t="s">
        <v>102</v>
      </c>
      <c r="AF527" s="124" t="s">
        <v>1361</v>
      </c>
      <c r="AG527" s="137" t="s">
        <v>104</v>
      </c>
      <c r="AH527" s="139" t="s">
        <v>578</v>
      </c>
      <c r="AI527" s="94" t="str">
        <f>IF(ISERROR(VLOOKUP(AG527,'Listas Ley Transparencia'!$H$3:$M$17,2,0)),"",VLOOKUP(AG527,'Listas Ley Transparencia'!$H$3:$M$17,2,0))</f>
        <v>Información exceptuada por daño de derechos a personas naturales o jurídicas. Articulo 18 Ley 1712 de 2014</v>
      </c>
      <c r="AJ527" s="95" t="str">
        <f>IF(ISERROR(VLOOKUP(AG527,'Listas Ley Transparencia'!$H$3:$M$17,3,0)),"",VLOOKUP(AG527,'Listas Ley Transparencia'!$H$3:$M$17,3,0))</f>
        <v>El derecho de toda persona a la intimidad, bajo las limitaciones propias que impone la condición de servidor publico, en concordancia con lo estipulado</v>
      </c>
      <c r="AK527" s="95" t="str">
        <f>IF(ISERROR(VLOOKUP(AG527,'Listas Ley Transparencia'!$H$3:$M$17,4,0)),"",VLOOKUP(AG527,'Listas Ley Transparencia'!$H$3:$M$17,4,0))</f>
        <v>Publica Clasificada</v>
      </c>
      <c r="AL527" s="96" t="str">
        <f>IF(ISERROR(VLOOKUP(AG527,'Listas Ley Transparencia'!$H$3:$M$17,6,0)),"",VLOOKUP(AG527,'Listas Ley Transparencia'!$H$3:$M$17,6,0))</f>
        <v>Ilimitada</v>
      </c>
      <c r="AM527" s="64" t="s">
        <v>106</v>
      </c>
      <c r="AN527" s="138">
        <v>45951</v>
      </c>
      <c r="AO527" s="137" t="s">
        <v>264</v>
      </c>
      <c r="AP527" s="137" t="s">
        <v>108</v>
      </c>
      <c r="AQ527" s="139" t="s">
        <v>1362</v>
      </c>
    </row>
    <row r="528" spans="1:43" ht="40" customHeight="1">
      <c r="A528" s="67">
        <v>521</v>
      </c>
      <c r="B528" s="464" t="s">
        <v>1355</v>
      </c>
      <c r="C528" s="465" t="s">
        <v>1356</v>
      </c>
      <c r="D528" s="204" t="s">
        <v>1363</v>
      </c>
      <c r="E528" s="204" t="s">
        <v>1364</v>
      </c>
      <c r="F528" s="289" t="s">
        <v>90</v>
      </c>
      <c r="G528" s="256" t="s">
        <v>1355</v>
      </c>
      <c r="H528" s="466" t="s">
        <v>890</v>
      </c>
      <c r="I528" s="466" t="s">
        <v>92</v>
      </c>
      <c r="J528" s="146" t="s">
        <v>93</v>
      </c>
      <c r="K528" s="61" t="s">
        <v>94</v>
      </c>
      <c r="L528" s="62" t="s">
        <v>143</v>
      </c>
      <c r="M528" s="63">
        <f>IFERROR(VLOOKUP(L528,'Listas Activos'!$B$24:$C$28,2,0),0)</f>
        <v>1</v>
      </c>
      <c r="N528" s="62" t="s">
        <v>115</v>
      </c>
      <c r="O528" s="63">
        <f>IFERROR(VLOOKUP(N528,'Listas Activos'!$B$31:$C$35,2,0),0)</f>
        <v>3</v>
      </c>
      <c r="P528" s="62" t="s">
        <v>115</v>
      </c>
      <c r="Q528" s="63">
        <f>IFERROR(VLOOKUP(P528,'Listas Activos'!$B$38:$C$42,2,0),0)</f>
        <v>3</v>
      </c>
      <c r="R528" s="63">
        <f t="shared" si="36"/>
        <v>3</v>
      </c>
      <c r="S528" s="93" t="str">
        <f>IFERROR(VLOOKUP(R528,'Listas Activos'!$B$4:$C$7,2,0),"-")</f>
        <v>Medio</v>
      </c>
      <c r="T528" s="66"/>
      <c r="U528" s="64" t="s">
        <v>116</v>
      </c>
      <c r="V528" s="137"/>
      <c r="W528" s="137"/>
      <c r="X528" s="137"/>
      <c r="Y528" s="137"/>
      <c r="Z528" s="64" t="s">
        <v>205</v>
      </c>
      <c r="AA528" s="137" t="s">
        <v>415</v>
      </c>
      <c r="AB528" s="137" t="s">
        <v>262</v>
      </c>
      <c r="AC528" s="137" t="s">
        <v>263</v>
      </c>
      <c r="AD528" s="138">
        <v>43237</v>
      </c>
      <c r="AE528" s="137" t="s">
        <v>102</v>
      </c>
      <c r="AF528" s="124" t="s">
        <v>1365</v>
      </c>
      <c r="AG528" s="137" t="s">
        <v>234</v>
      </c>
      <c r="AH528" s="139" t="s">
        <v>578</v>
      </c>
      <c r="AI528" s="94" t="str">
        <f>IF(ISERROR(VLOOKUP(AG528,'Listas Ley Transparencia'!$H$3:$M$17,2,0)),"",VLOOKUP(AG528,'Listas Ley Transparencia'!$H$3:$M$17,2,0))</f>
        <v>Información publica y de conocimiento general</v>
      </c>
      <c r="AJ528" s="95" t="str">
        <f>IF(ISERROR(VLOOKUP(AG528,'Listas Ley Transparencia'!$H$3:$M$17,3,0)),"",VLOOKUP(AG528,'Listas Ley Transparencia'!$H$3:$M$17,3,0))</f>
        <v>Información publica y de conocimiento general</v>
      </c>
      <c r="AK528" s="95" t="str">
        <f>IF(ISERROR(VLOOKUP(AG528,'Listas Ley Transparencia'!$H$3:$M$17,4,0)),"",VLOOKUP(AG528,'Listas Ley Transparencia'!$H$3:$M$17,4,0))</f>
        <v>Publica</v>
      </c>
      <c r="AL528" s="96" t="str">
        <f>IF(ISERROR(VLOOKUP(AG528,'Listas Ley Transparencia'!$H$3:$M$17,6,0)),"",VLOOKUP(AG528,'Listas Ley Transparencia'!$H$3:$M$17,6,0))</f>
        <v>No Aplica</v>
      </c>
      <c r="AM528" s="64" t="s">
        <v>235</v>
      </c>
      <c r="AN528" s="138">
        <v>45951</v>
      </c>
      <c r="AO528" s="137" t="s">
        <v>264</v>
      </c>
      <c r="AP528" s="137" t="s">
        <v>108</v>
      </c>
      <c r="AQ528" s="139" t="s">
        <v>1366</v>
      </c>
    </row>
    <row r="529" spans="1:43" ht="40" customHeight="1">
      <c r="A529" s="67">
        <v>522</v>
      </c>
      <c r="B529" s="464" t="s">
        <v>1355</v>
      </c>
      <c r="C529" s="465" t="s">
        <v>1356</v>
      </c>
      <c r="D529" s="204" t="s">
        <v>1367</v>
      </c>
      <c r="E529" s="204" t="s">
        <v>1368</v>
      </c>
      <c r="F529" s="289" t="s">
        <v>90</v>
      </c>
      <c r="G529" s="256" t="s">
        <v>1355</v>
      </c>
      <c r="H529" s="466" t="s">
        <v>1369</v>
      </c>
      <c r="I529" s="466" t="s">
        <v>1369</v>
      </c>
      <c r="J529" s="146" t="s">
        <v>93</v>
      </c>
      <c r="K529" s="61" t="s">
        <v>94</v>
      </c>
      <c r="L529" s="62" t="s">
        <v>143</v>
      </c>
      <c r="M529" s="63">
        <f>IFERROR(VLOOKUP(L529,'Listas Activos'!$B$24:$C$28,2,0),0)</f>
        <v>1</v>
      </c>
      <c r="N529" s="62" t="s">
        <v>115</v>
      </c>
      <c r="O529" s="63">
        <f>IFERROR(VLOOKUP(N529,'Listas Activos'!$B$31:$C$35,2,0),0)</f>
        <v>3</v>
      </c>
      <c r="P529" s="62" t="s">
        <v>115</v>
      </c>
      <c r="Q529" s="63">
        <f>IFERROR(VLOOKUP(P529,'Listas Activos'!$B$38:$C$42,2,0),0)</f>
        <v>3</v>
      </c>
      <c r="R529" s="63">
        <f t="shared" si="36"/>
        <v>3</v>
      </c>
      <c r="S529" s="93" t="str">
        <f>IFERROR(VLOOKUP(R529,'Listas Activos'!$B$4:$C$7,2,0),"-")</f>
        <v>Medio</v>
      </c>
      <c r="T529" s="66"/>
      <c r="U529" s="64" t="s">
        <v>116</v>
      </c>
      <c r="V529" s="137"/>
      <c r="W529" s="137"/>
      <c r="X529" s="137"/>
      <c r="Y529" s="137"/>
      <c r="Z529" s="64" t="s">
        <v>98</v>
      </c>
      <c r="AA529" s="137" t="s">
        <v>99</v>
      </c>
      <c r="AB529" s="137" t="s">
        <v>262</v>
      </c>
      <c r="AC529" s="137" t="s">
        <v>263</v>
      </c>
      <c r="AD529" s="138">
        <v>42844</v>
      </c>
      <c r="AE529" s="137" t="s">
        <v>102</v>
      </c>
      <c r="AF529" s="124" t="s">
        <v>1365</v>
      </c>
      <c r="AG529" s="137" t="s">
        <v>234</v>
      </c>
      <c r="AH529" s="139" t="s">
        <v>578</v>
      </c>
      <c r="AI529" s="94" t="str">
        <f>IF(ISERROR(VLOOKUP(AG529,'Listas Ley Transparencia'!$H$3:$M$17,2,0)),"",VLOOKUP(AG529,'Listas Ley Transparencia'!$H$3:$M$17,2,0))</f>
        <v>Información publica y de conocimiento general</v>
      </c>
      <c r="AJ529" s="95" t="str">
        <f>IF(ISERROR(VLOOKUP(AG529,'Listas Ley Transparencia'!$H$3:$M$17,3,0)),"",VLOOKUP(AG529,'Listas Ley Transparencia'!$H$3:$M$17,3,0))</f>
        <v>Información publica y de conocimiento general</v>
      </c>
      <c r="AK529" s="95" t="str">
        <f>IF(ISERROR(VLOOKUP(AG529,'Listas Ley Transparencia'!$H$3:$M$17,4,0)),"",VLOOKUP(AG529,'Listas Ley Transparencia'!$H$3:$M$17,4,0))</f>
        <v>Publica</v>
      </c>
      <c r="AL529" s="96" t="str">
        <f>IF(ISERROR(VLOOKUP(AG529,'Listas Ley Transparencia'!$H$3:$M$17,6,0)),"",VLOOKUP(AG529,'Listas Ley Transparencia'!$H$3:$M$17,6,0))</f>
        <v>No Aplica</v>
      </c>
      <c r="AM529" s="64" t="s">
        <v>235</v>
      </c>
      <c r="AN529" s="138">
        <v>45951</v>
      </c>
      <c r="AO529" s="137" t="s">
        <v>264</v>
      </c>
      <c r="AP529" s="137" t="s">
        <v>267</v>
      </c>
      <c r="AQ529" s="139" t="s">
        <v>268</v>
      </c>
    </row>
    <row r="530" spans="1:43" ht="40" customHeight="1">
      <c r="A530" s="67">
        <v>523</v>
      </c>
      <c r="B530" s="464" t="s">
        <v>1355</v>
      </c>
      <c r="C530" s="465" t="s">
        <v>1356</v>
      </c>
      <c r="D530" s="204" t="s">
        <v>1370</v>
      </c>
      <c r="E530" s="204" t="s">
        <v>1371</v>
      </c>
      <c r="F530" s="289" t="s">
        <v>90</v>
      </c>
      <c r="G530" s="256" t="s">
        <v>1355</v>
      </c>
      <c r="H530" s="466" t="s">
        <v>1369</v>
      </c>
      <c r="I530" s="466" t="s">
        <v>1369</v>
      </c>
      <c r="J530" s="146" t="s">
        <v>93</v>
      </c>
      <c r="K530" s="61" t="s">
        <v>94</v>
      </c>
      <c r="L530" s="62" t="s">
        <v>143</v>
      </c>
      <c r="M530" s="63">
        <f>IFERROR(VLOOKUP(L530,'Listas Activos'!$B$24:$C$28,2,0),0)</f>
        <v>1</v>
      </c>
      <c r="N530" s="62" t="s">
        <v>115</v>
      </c>
      <c r="O530" s="63">
        <f>IFERROR(VLOOKUP(N530,'Listas Activos'!$B$31:$C$35,2,0),0)</f>
        <v>3</v>
      </c>
      <c r="P530" s="62" t="s">
        <v>115</v>
      </c>
      <c r="Q530" s="63">
        <f>IFERROR(VLOOKUP(P530,'Listas Activos'!$B$38:$C$42,2,0),0)</f>
        <v>3</v>
      </c>
      <c r="R530" s="63">
        <f t="shared" si="36"/>
        <v>3</v>
      </c>
      <c r="S530" s="93" t="str">
        <f>IFERROR(VLOOKUP(R530,'Listas Activos'!$B$4:$C$7,2,0),"-")</f>
        <v>Medio</v>
      </c>
      <c r="T530" s="66"/>
      <c r="U530" s="64" t="s">
        <v>116</v>
      </c>
      <c r="V530" s="137"/>
      <c r="W530" s="137"/>
      <c r="X530" s="137"/>
      <c r="Y530" s="137"/>
      <c r="Z530" s="64" t="s">
        <v>205</v>
      </c>
      <c r="AA530" s="137" t="s">
        <v>99</v>
      </c>
      <c r="AB530" s="137" t="s">
        <v>262</v>
      </c>
      <c r="AC530" s="137" t="s">
        <v>263</v>
      </c>
      <c r="AD530" s="138">
        <v>42828</v>
      </c>
      <c r="AE530" s="137" t="s">
        <v>102</v>
      </c>
      <c r="AF530" s="124" t="s">
        <v>1365</v>
      </c>
      <c r="AG530" s="137" t="s">
        <v>234</v>
      </c>
      <c r="AH530" s="139" t="s">
        <v>578</v>
      </c>
      <c r="AI530" s="94" t="str">
        <f>IF(ISERROR(VLOOKUP(AG530,'Listas Ley Transparencia'!$H$3:$M$17,2,0)),"",VLOOKUP(AG530,'Listas Ley Transparencia'!$H$3:$M$17,2,0))</f>
        <v>Información publica y de conocimiento general</v>
      </c>
      <c r="AJ530" s="95" t="str">
        <f>IF(ISERROR(VLOOKUP(AG530,'Listas Ley Transparencia'!$H$3:$M$17,3,0)),"",VLOOKUP(AG530,'Listas Ley Transparencia'!$H$3:$M$17,3,0))</f>
        <v>Información publica y de conocimiento general</v>
      </c>
      <c r="AK530" s="95" t="str">
        <f>IF(ISERROR(VLOOKUP(AG530,'Listas Ley Transparencia'!$H$3:$M$17,4,0)),"",VLOOKUP(AG530,'Listas Ley Transparencia'!$H$3:$M$17,4,0))</f>
        <v>Publica</v>
      </c>
      <c r="AL530" s="96" t="str">
        <f>IF(ISERROR(VLOOKUP(AG530,'Listas Ley Transparencia'!$H$3:$M$17,6,0)),"",VLOOKUP(AG530,'Listas Ley Transparencia'!$H$3:$M$17,6,0))</f>
        <v>No Aplica</v>
      </c>
      <c r="AM530" s="64" t="s">
        <v>235</v>
      </c>
      <c r="AN530" s="138">
        <v>45951</v>
      </c>
      <c r="AO530" s="137" t="s">
        <v>264</v>
      </c>
      <c r="AP530" s="137" t="s">
        <v>267</v>
      </c>
      <c r="AQ530" s="139" t="s">
        <v>268</v>
      </c>
    </row>
    <row r="531" spans="1:43" ht="40" customHeight="1">
      <c r="A531" s="67">
        <v>524</v>
      </c>
      <c r="B531" s="464" t="s">
        <v>1355</v>
      </c>
      <c r="C531" s="465" t="s">
        <v>1356</v>
      </c>
      <c r="D531" s="204" t="s">
        <v>1372</v>
      </c>
      <c r="E531" s="204" t="s">
        <v>1373</v>
      </c>
      <c r="F531" s="289" t="s">
        <v>90</v>
      </c>
      <c r="G531" s="256" t="s">
        <v>1355</v>
      </c>
      <c r="H531" s="466" t="s">
        <v>890</v>
      </c>
      <c r="I531" s="466" t="s">
        <v>660</v>
      </c>
      <c r="J531" s="146" t="s">
        <v>93</v>
      </c>
      <c r="K531" s="61" t="s">
        <v>94</v>
      </c>
      <c r="L531" s="62" t="s">
        <v>125</v>
      </c>
      <c r="M531" s="63">
        <f>IFERROR(VLOOKUP(L531,'Listas Activos'!$B$24:$C$28,2,0),0)</f>
        <v>3</v>
      </c>
      <c r="N531" s="62" t="s">
        <v>115</v>
      </c>
      <c r="O531" s="63">
        <f>IFERROR(VLOOKUP(N531,'Listas Activos'!$B$31:$C$35,2,0),0)</f>
        <v>3</v>
      </c>
      <c r="P531" s="62" t="s">
        <v>126</v>
      </c>
      <c r="Q531" s="63">
        <f>IFERROR(VLOOKUP(P531,'Listas Activos'!$B$38:$C$42,2,0),0)</f>
        <v>1</v>
      </c>
      <c r="R531" s="63">
        <f t="shared" si="36"/>
        <v>3</v>
      </c>
      <c r="S531" s="93" t="str">
        <f>IFERROR(VLOOKUP(R531,'Listas Activos'!$B$4:$C$7,2,0),"-")</f>
        <v>Medio</v>
      </c>
      <c r="T531" s="66"/>
      <c r="U531" s="64" t="s">
        <v>116</v>
      </c>
      <c r="V531" s="137"/>
      <c r="W531" s="137"/>
      <c r="X531" s="137"/>
      <c r="Y531" s="137"/>
      <c r="Z531" s="64" t="s">
        <v>205</v>
      </c>
      <c r="AA531" s="137" t="s">
        <v>99</v>
      </c>
      <c r="AB531" s="137" t="s">
        <v>262</v>
      </c>
      <c r="AC531" s="137" t="s">
        <v>263</v>
      </c>
      <c r="AD531" s="138">
        <v>41864</v>
      </c>
      <c r="AE531" s="137" t="s">
        <v>102</v>
      </c>
      <c r="AF531" s="124" t="s">
        <v>1374</v>
      </c>
      <c r="AG531" s="137" t="s">
        <v>234</v>
      </c>
      <c r="AH531" s="139" t="s">
        <v>578</v>
      </c>
      <c r="AI531" s="94" t="str">
        <f>IF(ISERROR(VLOOKUP(AG531,'Listas Ley Transparencia'!$H$3:$M$17,2,0)),"",VLOOKUP(AG531,'Listas Ley Transparencia'!$H$3:$M$17,2,0))</f>
        <v>Información publica y de conocimiento general</v>
      </c>
      <c r="AJ531" s="95" t="str">
        <f>IF(ISERROR(VLOOKUP(AG531,'Listas Ley Transparencia'!$H$3:$M$17,3,0)),"",VLOOKUP(AG531,'Listas Ley Transparencia'!$H$3:$M$17,3,0))</f>
        <v>Información publica y de conocimiento general</v>
      </c>
      <c r="AK531" s="95" t="str">
        <f>IF(ISERROR(VLOOKUP(AG531,'Listas Ley Transparencia'!$H$3:$M$17,4,0)),"",VLOOKUP(AG531,'Listas Ley Transparencia'!$H$3:$M$17,4,0))</f>
        <v>Publica</v>
      </c>
      <c r="AL531" s="96" t="str">
        <f>IF(ISERROR(VLOOKUP(AG531,'Listas Ley Transparencia'!$H$3:$M$17,6,0)),"",VLOOKUP(AG531,'Listas Ley Transparencia'!$H$3:$M$17,6,0))</f>
        <v>No Aplica</v>
      </c>
      <c r="AM531" s="64" t="s">
        <v>235</v>
      </c>
      <c r="AN531" s="138">
        <v>45951</v>
      </c>
      <c r="AO531" s="137" t="s">
        <v>264</v>
      </c>
      <c r="AP531" s="137" t="s">
        <v>267</v>
      </c>
      <c r="AQ531" s="139" t="s">
        <v>268</v>
      </c>
    </row>
    <row r="532" spans="1:43" ht="40" customHeight="1">
      <c r="A532" s="67">
        <v>525</v>
      </c>
      <c r="B532" s="464" t="s">
        <v>1355</v>
      </c>
      <c r="C532" s="465" t="s">
        <v>1356</v>
      </c>
      <c r="D532" s="204" t="s">
        <v>1375</v>
      </c>
      <c r="E532" s="204" t="s">
        <v>1376</v>
      </c>
      <c r="F532" s="289" t="s">
        <v>90</v>
      </c>
      <c r="G532" s="256" t="s">
        <v>1355</v>
      </c>
      <c r="H532" s="466" t="s">
        <v>1369</v>
      </c>
      <c r="I532" s="466" t="s">
        <v>1369</v>
      </c>
      <c r="J532" s="146" t="s">
        <v>93</v>
      </c>
      <c r="K532" s="61" t="s">
        <v>94</v>
      </c>
      <c r="L532" s="62" t="s">
        <v>143</v>
      </c>
      <c r="M532" s="63">
        <f>IFERROR(VLOOKUP(L532,'Listas Activos'!$B$24:$C$28,2,0),0)</f>
        <v>1</v>
      </c>
      <c r="N532" s="62" t="s">
        <v>115</v>
      </c>
      <c r="O532" s="63">
        <f>IFERROR(VLOOKUP(N532,'Listas Activos'!$B$31:$C$35,2,0),0)</f>
        <v>3</v>
      </c>
      <c r="P532" s="62" t="s">
        <v>96</v>
      </c>
      <c r="Q532" s="63">
        <f>IFERROR(VLOOKUP(P532,'Listas Activos'!$B$38:$C$42,2,0),0)</f>
        <v>5</v>
      </c>
      <c r="R532" s="63">
        <f t="shared" si="36"/>
        <v>3</v>
      </c>
      <c r="S532" s="93" t="str">
        <f>IFERROR(VLOOKUP(R532,'Listas Activos'!$B$4:$C$7,2,0),"-")</f>
        <v>Medio</v>
      </c>
      <c r="T532" s="66"/>
      <c r="U532" s="64" t="s">
        <v>116</v>
      </c>
      <c r="V532" s="137"/>
      <c r="W532" s="137"/>
      <c r="X532" s="137"/>
      <c r="Y532" s="137"/>
      <c r="Z532" s="64" t="s">
        <v>98</v>
      </c>
      <c r="AA532" s="137" t="s">
        <v>99</v>
      </c>
      <c r="AB532" s="256" t="s">
        <v>764</v>
      </c>
      <c r="AC532" s="137" t="s">
        <v>263</v>
      </c>
      <c r="AD532" s="138">
        <v>41479</v>
      </c>
      <c r="AE532" s="137" t="s">
        <v>102</v>
      </c>
      <c r="AF532" s="124" t="s">
        <v>1377</v>
      </c>
      <c r="AG532" s="137" t="s">
        <v>234</v>
      </c>
      <c r="AH532" s="139" t="s">
        <v>578</v>
      </c>
      <c r="AI532" s="94" t="str">
        <f>IF(ISERROR(VLOOKUP(AG532,'Listas Ley Transparencia'!$H$3:$M$17,2,0)),"",VLOOKUP(AG532,'Listas Ley Transparencia'!$H$3:$M$17,2,0))</f>
        <v>Información publica y de conocimiento general</v>
      </c>
      <c r="AJ532" s="95" t="str">
        <f>IF(ISERROR(VLOOKUP(AG532,'Listas Ley Transparencia'!$H$3:$M$17,3,0)),"",VLOOKUP(AG532,'Listas Ley Transparencia'!$H$3:$M$17,3,0))</f>
        <v>Información publica y de conocimiento general</v>
      </c>
      <c r="AK532" s="95" t="str">
        <f>IF(ISERROR(VLOOKUP(AG532,'Listas Ley Transparencia'!$H$3:$M$17,4,0)),"",VLOOKUP(AG532,'Listas Ley Transparencia'!$H$3:$M$17,4,0))</f>
        <v>Publica</v>
      </c>
      <c r="AL532" s="96" t="str">
        <f>IF(ISERROR(VLOOKUP(AG532,'Listas Ley Transparencia'!$H$3:$M$17,6,0)),"",VLOOKUP(AG532,'Listas Ley Transparencia'!$H$3:$M$17,6,0))</f>
        <v>No Aplica</v>
      </c>
      <c r="AM532" s="64" t="s">
        <v>235</v>
      </c>
      <c r="AN532" s="138">
        <v>45951</v>
      </c>
      <c r="AO532" s="137" t="s">
        <v>264</v>
      </c>
      <c r="AP532" s="137" t="s">
        <v>267</v>
      </c>
      <c r="AQ532" s="139" t="s">
        <v>268</v>
      </c>
    </row>
    <row r="533" spans="1:43" ht="40" customHeight="1">
      <c r="A533" s="67">
        <v>526</v>
      </c>
      <c r="B533" s="464" t="s">
        <v>1355</v>
      </c>
      <c r="C533" s="465" t="s">
        <v>1356</v>
      </c>
      <c r="D533" s="204" t="s">
        <v>1378</v>
      </c>
      <c r="E533" s="204" t="s">
        <v>1379</v>
      </c>
      <c r="F533" s="289" t="s">
        <v>90</v>
      </c>
      <c r="G533" s="256" t="s">
        <v>1355</v>
      </c>
      <c r="H533" s="466" t="s">
        <v>1369</v>
      </c>
      <c r="I533" s="466" t="s">
        <v>1369</v>
      </c>
      <c r="J533" s="146" t="s">
        <v>93</v>
      </c>
      <c r="K533" s="61" t="s">
        <v>94</v>
      </c>
      <c r="L533" s="62" t="s">
        <v>125</v>
      </c>
      <c r="M533" s="63">
        <f>IFERROR(VLOOKUP(L533,'Listas Activos'!$B$24:$C$28,2,0),0)</f>
        <v>3</v>
      </c>
      <c r="N533" s="62" t="s">
        <v>115</v>
      </c>
      <c r="O533" s="63">
        <f>IFERROR(VLOOKUP(N533,'Listas Activos'!$B$31:$C$35,2,0),0)</f>
        <v>3</v>
      </c>
      <c r="P533" s="62" t="s">
        <v>115</v>
      </c>
      <c r="Q533" s="63">
        <f>IFERROR(VLOOKUP(P533,'Listas Activos'!$B$38:$C$42,2,0),0)</f>
        <v>3</v>
      </c>
      <c r="R533" s="63">
        <f t="shared" si="36"/>
        <v>3</v>
      </c>
      <c r="S533" s="93" t="str">
        <f>IFERROR(VLOOKUP(R533,'Listas Activos'!$B$4:$C$7,2,0),"-")</f>
        <v>Medio</v>
      </c>
      <c r="T533" s="66"/>
      <c r="U533" s="64" t="s">
        <v>116</v>
      </c>
      <c r="V533" s="137"/>
      <c r="W533" s="137"/>
      <c r="X533" s="137"/>
      <c r="Y533" s="137"/>
      <c r="Z533" s="64" t="s">
        <v>205</v>
      </c>
      <c r="AA533" s="137" t="s">
        <v>99</v>
      </c>
      <c r="AB533" s="256" t="s">
        <v>481</v>
      </c>
      <c r="AC533" s="137" t="s">
        <v>263</v>
      </c>
      <c r="AD533" s="138">
        <v>42157</v>
      </c>
      <c r="AE533" s="137" t="s">
        <v>102</v>
      </c>
      <c r="AF533" s="124" t="s">
        <v>1377</v>
      </c>
      <c r="AG533" s="137" t="s">
        <v>234</v>
      </c>
      <c r="AH533" s="139" t="s">
        <v>578</v>
      </c>
      <c r="AI533" s="94" t="str">
        <f>IF(ISERROR(VLOOKUP(AG533,'Listas Ley Transparencia'!$H$3:$M$17,2,0)),"",VLOOKUP(AG533,'Listas Ley Transparencia'!$H$3:$M$17,2,0))</f>
        <v>Información publica y de conocimiento general</v>
      </c>
      <c r="AJ533" s="95" t="str">
        <f>IF(ISERROR(VLOOKUP(AG533,'Listas Ley Transparencia'!$H$3:$M$17,3,0)),"",VLOOKUP(AG533,'Listas Ley Transparencia'!$H$3:$M$17,3,0))</f>
        <v>Información publica y de conocimiento general</v>
      </c>
      <c r="AK533" s="95" t="str">
        <f>IF(ISERROR(VLOOKUP(AG533,'Listas Ley Transparencia'!$H$3:$M$17,4,0)),"",VLOOKUP(AG533,'Listas Ley Transparencia'!$H$3:$M$17,4,0))</f>
        <v>Publica</v>
      </c>
      <c r="AL533" s="96" t="str">
        <f>IF(ISERROR(VLOOKUP(AG533,'Listas Ley Transparencia'!$H$3:$M$17,6,0)),"",VLOOKUP(AG533,'Listas Ley Transparencia'!$H$3:$M$17,6,0))</f>
        <v>No Aplica</v>
      </c>
      <c r="AM533" s="64" t="s">
        <v>235</v>
      </c>
      <c r="AN533" s="138">
        <v>45951</v>
      </c>
      <c r="AO533" s="137" t="s">
        <v>264</v>
      </c>
      <c r="AP533" s="137" t="s">
        <v>267</v>
      </c>
      <c r="AQ533" s="139" t="s">
        <v>268</v>
      </c>
    </row>
    <row r="534" spans="1:43" ht="40" customHeight="1">
      <c r="A534" s="67">
        <v>527</v>
      </c>
      <c r="B534" s="464" t="s">
        <v>1355</v>
      </c>
      <c r="C534" s="465" t="s">
        <v>1356</v>
      </c>
      <c r="D534" s="204" t="s">
        <v>1380</v>
      </c>
      <c r="E534" s="204" t="s">
        <v>1381</v>
      </c>
      <c r="F534" s="289" t="s">
        <v>90</v>
      </c>
      <c r="G534" s="256" t="s">
        <v>1355</v>
      </c>
      <c r="H534" s="466" t="s">
        <v>1369</v>
      </c>
      <c r="I534" s="466" t="s">
        <v>1369</v>
      </c>
      <c r="J534" s="146" t="s">
        <v>93</v>
      </c>
      <c r="K534" s="61" t="s">
        <v>94</v>
      </c>
      <c r="L534" s="62" t="s">
        <v>125</v>
      </c>
      <c r="M534" s="63">
        <f>IFERROR(VLOOKUP(L534,'Listas Activos'!$B$24:$C$28,2,0),0)</f>
        <v>3</v>
      </c>
      <c r="N534" s="62" t="s">
        <v>126</v>
      </c>
      <c r="O534" s="63">
        <f>IFERROR(VLOOKUP(N534,'Listas Activos'!$B$31:$C$35,2,0),0)</f>
        <v>1</v>
      </c>
      <c r="P534" s="62" t="s">
        <v>126</v>
      </c>
      <c r="Q534" s="63">
        <f>IFERROR(VLOOKUP(P534,'Listas Activos'!$B$38:$C$42,2,0),0)</f>
        <v>1</v>
      </c>
      <c r="R534" s="63">
        <f t="shared" si="36"/>
        <v>3</v>
      </c>
      <c r="S534" s="93" t="str">
        <f>IFERROR(VLOOKUP(R534,'Listas Activos'!$B$4:$C$7,2,0),"-")</f>
        <v>Medio</v>
      </c>
      <c r="T534" s="66"/>
      <c r="U534" s="64" t="s">
        <v>116</v>
      </c>
      <c r="V534" s="137"/>
      <c r="W534" s="137"/>
      <c r="X534" s="137"/>
      <c r="Y534" s="137"/>
      <c r="Z534" s="64" t="s">
        <v>205</v>
      </c>
      <c r="AA534" s="137" t="s">
        <v>99</v>
      </c>
      <c r="AB534" s="256" t="s">
        <v>764</v>
      </c>
      <c r="AC534" s="137" t="s">
        <v>263</v>
      </c>
      <c r="AD534" s="138">
        <v>42549</v>
      </c>
      <c r="AE534" s="137" t="s">
        <v>102</v>
      </c>
      <c r="AF534" s="124" t="s">
        <v>1377</v>
      </c>
      <c r="AG534" s="137" t="s">
        <v>234</v>
      </c>
      <c r="AH534" s="139" t="s">
        <v>578</v>
      </c>
      <c r="AI534" s="94" t="str">
        <f>IF(ISERROR(VLOOKUP(AG534,'Listas Ley Transparencia'!$H$3:$M$17,2,0)),"",VLOOKUP(AG534,'Listas Ley Transparencia'!$H$3:$M$17,2,0))</f>
        <v>Información publica y de conocimiento general</v>
      </c>
      <c r="AJ534" s="95" t="str">
        <f>IF(ISERROR(VLOOKUP(AG534,'Listas Ley Transparencia'!$H$3:$M$17,3,0)),"",VLOOKUP(AG534,'Listas Ley Transparencia'!$H$3:$M$17,3,0))</f>
        <v>Información publica y de conocimiento general</v>
      </c>
      <c r="AK534" s="95" t="str">
        <f>IF(ISERROR(VLOOKUP(AG534,'Listas Ley Transparencia'!$H$3:$M$17,4,0)),"",VLOOKUP(AG534,'Listas Ley Transparencia'!$H$3:$M$17,4,0))</f>
        <v>Publica</v>
      </c>
      <c r="AL534" s="96" t="str">
        <f>IF(ISERROR(VLOOKUP(AG534,'Listas Ley Transparencia'!$H$3:$M$17,6,0)),"",VLOOKUP(AG534,'Listas Ley Transparencia'!$H$3:$M$17,6,0))</f>
        <v>No Aplica</v>
      </c>
      <c r="AM534" s="64" t="s">
        <v>235</v>
      </c>
      <c r="AN534" s="138">
        <v>45951</v>
      </c>
      <c r="AO534" s="137" t="s">
        <v>264</v>
      </c>
      <c r="AP534" s="137" t="s">
        <v>267</v>
      </c>
      <c r="AQ534" s="139" t="s">
        <v>268</v>
      </c>
    </row>
    <row r="535" spans="1:43" ht="40" customHeight="1">
      <c r="A535" s="67">
        <v>528</v>
      </c>
      <c r="B535" s="464" t="s">
        <v>1355</v>
      </c>
      <c r="C535" s="465" t="s">
        <v>1356</v>
      </c>
      <c r="D535" s="204" t="s">
        <v>1382</v>
      </c>
      <c r="E535" s="204" t="s">
        <v>1383</v>
      </c>
      <c r="F535" s="289" t="s">
        <v>90</v>
      </c>
      <c r="G535" s="256" t="s">
        <v>1355</v>
      </c>
      <c r="H535" s="466" t="s">
        <v>974</v>
      </c>
      <c r="I535" s="466" t="s">
        <v>974</v>
      </c>
      <c r="J535" s="146" t="s">
        <v>93</v>
      </c>
      <c r="K535" s="61" t="s">
        <v>154</v>
      </c>
      <c r="L535" s="62" t="s">
        <v>143</v>
      </c>
      <c r="M535" s="63">
        <f>IFERROR(VLOOKUP(L535,'Listas Activos'!$B$24:$C$28,2,0),0)</f>
        <v>1</v>
      </c>
      <c r="N535" s="62" t="s">
        <v>115</v>
      </c>
      <c r="O535" s="63">
        <f>IFERROR(VLOOKUP(N535,'Listas Activos'!$B$31:$C$35,2,0),0)</f>
        <v>3</v>
      </c>
      <c r="P535" s="62" t="s">
        <v>115</v>
      </c>
      <c r="Q535" s="63">
        <f>IFERROR(VLOOKUP(P535,'Listas Activos'!$B$38:$C$42,2,0),0)</f>
        <v>3</v>
      </c>
      <c r="R535" s="63">
        <f t="shared" si="36"/>
        <v>3</v>
      </c>
      <c r="S535" s="93" t="str">
        <f>IFERROR(VLOOKUP(R535,'Listas Activos'!$B$4:$C$7,2,0),"-")</f>
        <v>Medio</v>
      </c>
      <c r="T535" s="66"/>
      <c r="U535" s="64" t="s">
        <v>116</v>
      </c>
      <c r="V535" s="137"/>
      <c r="W535" s="137"/>
      <c r="X535" s="137"/>
      <c r="Y535" s="137"/>
      <c r="Z535" s="64"/>
      <c r="AA535" s="137"/>
      <c r="AB535" s="137"/>
      <c r="AC535" s="137"/>
      <c r="AD535" s="138"/>
      <c r="AE535" s="137"/>
      <c r="AF535" s="124"/>
      <c r="AG535" s="137"/>
      <c r="AH535" s="139"/>
      <c r="AI535" s="94" t="str">
        <f>IF(ISERROR(VLOOKUP(AG535,'Listas Ley Transparencia'!$H$3:$M$17,2,0)),"",VLOOKUP(AG535,'Listas Ley Transparencia'!$H$3:$M$17,2,0))</f>
        <v/>
      </c>
      <c r="AJ535" s="95" t="str">
        <f>IF(ISERROR(VLOOKUP(AG535,'Listas Ley Transparencia'!$H$3:$M$17,3,0)),"",VLOOKUP(AG535,'Listas Ley Transparencia'!$H$3:$M$17,3,0))</f>
        <v/>
      </c>
      <c r="AK535" s="95" t="str">
        <f>IF(ISERROR(VLOOKUP(AG535,'Listas Ley Transparencia'!$H$3:$M$17,4,0)),"",VLOOKUP(AG535,'Listas Ley Transparencia'!$H$3:$M$17,4,0))</f>
        <v/>
      </c>
      <c r="AL535" s="96" t="str">
        <f>IF(ISERROR(VLOOKUP(AG535,'Listas Ley Transparencia'!$H$3:$M$17,6,0)),"",VLOOKUP(AG535,'Listas Ley Transparencia'!$H$3:$M$17,6,0))</f>
        <v/>
      </c>
      <c r="AM535" s="64"/>
      <c r="AN535" s="138"/>
      <c r="AO535" s="137"/>
      <c r="AP535" s="137"/>
      <c r="AQ535" s="139"/>
    </row>
    <row r="536" spans="1:43" ht="40" customHeight="1">
      <c r="A536" s="67">
        <v>529</v>
      </c>
      <c r="B536" s="464" t="s">
        <v>1355</v>
      </c>
      <c r="C536" s="465" t="s">
        <v>1356</v>
      </c>
      <c r="D536" s="204" t="s">
        <v>1384</v>
      </c>
      <c r="E536" s="204" t="s">
        <v>1385</v>
      </c>
      <c r="F536" s="289" t="s">
        <v>90</v>
      </c>
      <c r="G536" s="256" t="s">
        <v>1355</v>
      </c>
      <c r="H536" s="466" t="s">
        <v>974</v>
      </c>
      <c r="I536" s="466" t="s">
        <v>974</v>
      </c>
      <c r="J536" s="146" t="s">
        <v>93</v>
      </c>
      <c r="K536" s="61" t="s">
        <v>154</v>
      </c>
      <c r="L536" s="62" t="s">
        <v>143</v>
      </c>
      <c r="M536" s="63">
        <f>IFERROR(VLOOKUP(L536,'Listas Activos'!$B$24:$C$28,2,0),0)</f>
        <v>1</v>
      </c>
      <c r="N536" s="62" t="s">
        <v>126</v>
      </c>
      <c r="O536" s="63">
        <f>IFERROR(VLOOKUP(N536,'Listas Activos'!$B$31:$C$35,2,0),0)</f>
        <v>1</v>
      </c>
      <c r="P536" s="62" t="s">
        <v>126</v>
      </c>
      <c r="Q536" s="63">
        <f>IFERROR(VLOOKUP(P536,'Listas Activos'!$B$38:$C$42,2,0),0)</f>
        <v>1</v>
      </c>
      <c r="R536" s="63">
        <f t="shared" si="36"/>
        <v>1</v>
      </c>
      <c r="S536" s="93" t="str">
        <f>IFERROR(VLOOKUP(R536,'Listas Activos'!$B$4:$C$7,2,0),"-")</f>
        <v>Bajo</v>
      </c>
      <c r="T536" s="66"/>
      <c r="U536" s="64" t="s">
        <v>116</v>
      </c>
      <c r="V536" s="137"/>
      <c r="W536" s="137"/>
      <c r="X536" s="137"/>
      <c r="Y536" s="137"/>
      <c r="Z536" s="64"/>
      <c r="AA536" s="137"/>
      <c r="AB536" s="137"/>
      <c r="AC536" s="137"/>
      <c r="AD536" s="138"/>
      <c r="AE536" s="137"/>
      <c r="AF536" s="124"/>
      <c r="AG536" s="137"/>
      <c r="AH536" s="139"/>
      <c r="AI536" s="94" t="str">
        <f>IF(ISERROR(VLOOKUP(AG536,'Listas Ley Transparencia'!$H$3:$M$17,2,0)),"",VLOOKUP(AG536,'Listas Ley Transparencia'!$H$3:$M$17,2,0))</f>
        <v/>
      </c>
      <c r="AJ536" s="95" t="str">
        <f>IF(ISERROR(VLOOKUP(AG536,'Listas Ley Transparencia'!$H$3:$M$17,3,0)),"",VLOOKUP(AG536,'Listas Ley Transparencia'!$H$3:$M$17,3,0))</f>
        <v/>
      </c>
      <c r="AK536" s="95" t="str">
        <f>IF(ISERROR(VLOOKUP(AG536,'Listas Ley Transparencia'!$H$3:$M$17,4,0)),"",VLOOKUP(AG536,'Listas Ley Transparencia'!$H$3:$M$17,4,0))</f>
        <v/>
      </c>
      <c r="AL536" s="96" t="str">
        <f>IF(ISERROR(VLOOKUP(AG536,'Listas Ley Transparencia'!$H$3:$M$17,6,0)),"",VLOOKUP(AG536,'Listas Ley Transparencia'!$H$3:$M$17,6,0))</f>
        <v/>
      </c>
      <c r="AM536" s="64"/>
      <c r="AN536" s="138"/>
      <c r="AO536" s="137"/>
      <c r="AP536" s="137"/>
      <c r="AQ536" s="139"/>
    </row>
    <row r="537" spans="1:43" ht="40" customHeight="1">
      <c r="A537" s="67">
        <v>530</v>
      </c>
      <c r="B537" s="464" t="s">
        <v>1355</v>
      </c>
      <c r="C537" s="465" t="s">
        <v>1356</v>
      </c>
      <c r="D537" s="204" t="s">
        <v>1352</v>
      </c>
      <c r="E537" s="204" t="s">
        <v>1324</v>
      </c>
      <c r="F537" s="289" t="s">
        <v>90</v>
      </c>
      <c r="G537" s="256" t="s">
        <v>1355</v>
      </c>
      <c r="H537" s="466" t="s">
        <v>974</v>
      </c>
      <c r="I537" s="466" t="s">
        <v>974</v>
      </c>
      <c r="J537" s="146" t="s">
        <v>93</v>
      </c>
      <c r="K537" s="61" t="s">
        <v>154</v>
      </c>
      <c r="L537" s="62" t="s">
        <v>143</v>
      </c>
      <c r="M537" s="63">
        <f>IFERROR(VLOOKUP(L537,'Listas Activos'!$B$24:$C$28,2,0),0)</f>
        <v>1</v>
      </c>
      <c r="N537" s="62" t="s">
        <v>126</v>
      </c>
      <c r="O537" s="63">
        <f>IFERROR(VLOOKUP(N537,'Listas Activos'!$B$31:$C$35,2,0),0)</f>
        <v>1</v>
      </c>
      <c r="P537" s="62" t="s">
        <v>126</v>
      </c>
      <c r="Q537" s="63">
        <f>IFERROR(VLOOKUP(P537,'Listas Activos'!$B$38:$C$42,2,0),0)</f>
        <v>1</v>
      </c>
      <c r="R537" s="63">
        <f t="shared" si="36"/>
        <v>1</v>
      </c>
      <c r="S537" s="93" t="str">
        <f>IFERROR(VLOOKUP(R537,'Listas Activos'!$B$4:$C$7,2,0),"-")</f>
        <v>Bajo</v>
      </c>
      <c r="T537" s="66"/>
      <c r="U537" s="64" t="s">
        <v>116</v>
      </c>
      <c r="V537" s="137"/>
      <c r="W537" s="137"/>
      <c r="X537" s="137"/>
      <c r="Y537" s="137"/>
      <c r="Z537" s="64"/>
      <c r="AA537" s="137"/>
      <c r="AB537" s="137"/>
      <c r="AC537" s="137"/>
      <c r="AD537" s="138"/>
      <c r="AE537" s="137"/>
      <c r="AF537" s="124"/>
      <c r="AG537" s="137"/>
      <c r="AH537" s="139"/>
      <c r="AI537" s="94" t="str">
        <f>IF(ISERROR(VLOOKUP(AG537,'Listas Ley Transparencia'!$H$3:$M$17,2,0)),"",VLOOKUP(AG537,'Listas Ley Transparencia'!$H$3:$M$17,2,0))</f>
        <v/>
      </c>
      <c r="AJ537" s="95" t="str">
        <f>IF(ISERROR(VLOOKUP(AG537,'Listas Ley Transparencia'!$H$3:$M$17,3,0)),"",VLOOKUP(AG537,'Listas Ley Transparencia'!$H$3:$M$17,3,0))</f>
        <v/>
      </c>
      <c r="AK537" s="95" t="str">
        <f>IF(ISERROR(VLOOKUP(AG537,'Listas Ley Transparencia'!$H$3:$M$17,4,0)),"",VLOOKUP(AG537,'Listas Ley Transparencia'!$H$3:$M$17,4,0))</f>
        <v/>
      </c>
      <c r="AL537" s="96" t="str">
        <f>IF(ISERROR(VLOOKUP(AG537,'Listas Ley Transparencia'!$H$3:$M$17,6,0)),"",VLOOKUP(AG537,'Listas Ley Transparencia'!$H$3:$M$17,6,0))</f>
        <v/>
      </c>
      <c r="AM537" s="64"/>
      <c r="AN537" s="138"/>
      <c r="AO537" s="137"/>
      <c r="AP537" s="137"/>
      <c r="AQ537" s="139"/>
    </row>
    <row r="538" spans="1:43" ht="40" customHeight="1">
      <c r="A538" s="67">
        <v>531</v>
      </c>
      <c r="B538" s="464" t="s">
        <v>1355</v>
      </c>
      <c r="C538" s="465" t="s">
        <v>1356</v>
      </c>
      <c r="D538" s="204" t="s">
        <v>1323</v>
      </c>
      <c r="E538" s="204" t="s">
        <v>1324</v>
      </c>
      <c r="F538" s="289" t="s">
        <v>90</v>
      </c>
      <c r="G538" s="256" t="s">
        <v>1355</v>
      </c>
      <c r="H538" s="466" t="s">
        <v>974</v>
      </c>
      <c r="I538" s="466" t="s">
        <v>974</v>
      </c>
      <c r="J538" s="146" t="s">
        <v>93</v>
      </c>
      <c r="K538" s="61" t="s">
        <v>154</v>
      </c>
      <c r="L538" s="62" t="s">
        <v>143</v>
      </c>
      <c r="M538" s="63">
        <f>IFERROR(VLOOKUP(L538,'Listas Activos'!$B$24:$C$28,2,0),0)</f>
        <v>1</v>
      </c>
      <c r="N538" s="62" t="s">
        <v>126</v>
      </c>
      <c r="O538" s="63">
        <f>IFERROR(VLOOKUP(N538,'Listas Activos'!$B$31:$C$35,2,0),0)</f>
        <v>1</v>
      </c>
      <c r="P538" s="62" t="s">
        <v>126</v>
      </c>
      <c r="Q538" s="63">
        <f>IFERROR(VLOOKUP(P538,'Listas Activos'!$B$38:$C$42,2,0),0)</f>
        <v>1</v>
      </c>
      <c r="R538" s="63">
        <f t="shared" si="36"/>
        <v>1</v>
      </c>
      <c r="S538" s="93" t="str">
        <f>IFERROR(VLOOKUP(R538,'Listas Activos'!$B$4:$C$7,2,0),"-")</f>
        <v>Bajo</v>
      </c>
      <c r="T538" s="66"/>
      <c r="U538" s="64" t="s">
        <v>116</v>
      </c>
      <c r="V538" s="137"/>
      <c r="W538" s="137"/>
      <c r="X538" s="137"/>
      <c r="Y538" s="137"/>
      <c r="Z538" s="64"/>
      <c r="AA538" s="137"/>
      <c r="AB538" s="137"/>
      <c r="AC538" s="137"/>
      <c r="AD538" s="138"/>
      <c r="AE538" s="137"/>
      <c r="AF538" s="124"/>
      <c r="AG538" s="137"/>
      <c r="AH538" s="139"/>
      <c r="AI538" s="94" t="str">
        <f>IF(ISERROR(VLOOKUP(AG538,'Listas Ley Transparencia'!$H$3:$M$17,2,0)),"",VLOOKUP(AG538,'Listas Ley Transparencia'!$H$3:$M$17,2,0))</f>
        <v/>
      </c>
      <c r="AJ538" s="95" t="str">
        <f>IF(ISERROR(VLOOKUP(AG538,'Listas Ley Transparencia'!$H$3:$M$17,3,0)),"",VLOOKUP(AG538,'Listas Ley Transparencia'!$H$3:$M$17,3,0))</f>
        <v/>
      </c>
      <c r="AK538" s="95" t="str">
        <f>IF(ISERROR(VLOOKUP(AG538,'Listas Ley Transparencia'!$H$3:$M$17,4,0)),"",VLOOKUP(AG538,'Listas Ley Transparencia'!$H$3:$M$17,4,0))</f>
        <v/>
      </c>
      <c r="AL538" s="96" t="str">
        <f>IF(ISERROR(VLOOKUP(AG538,'Listas Ley Transparencia'!$H$3:$M$17,6,0)),"",VLOOKUP(AG538,'Listas Ley Transparencia'!$H$3:$M$17,6,0))</f>
        <v/>
      </c>
      <c r="AM538" s="64"/>
      <c r="AN538" s="138"/>
      <c r="AO538" s="137"/>
      <c r="AP538" s="137"/>
      <c r="AQ538" s="139"/>
    </row>
    <row r="539" spans="1:43" ht="40" customHeight="1">
      <c r="A539" s="67">
        <v>532</v>
      </c>
      <c r="B539" s="464" t="s">
        <v>1355</v>
      </c>
      <c r="C539" s="465" t="s">
        <v>1356</v>
      </c>
      <c r="D539" s="204" t="s">
        <v>1386</v>
      </c>
      <c r="E539" s="204" t="s">
        <v>1387</v>
      </c>
      <c r="F539" s="289" t="s">
        <v>90</v>
      </c>
      <c r="G539" s="256" t="s">
        <v>1355</v>
      </c>
      <c r="H539" s="466" t="s">
        <v>974</v>
      </c>
      <c r="I539" s="466" t="s">
        <v>974</v>
      </c>
      <c r="J539" s="146" t="s">
        <v>93</v>
      </c>
      <c r="K539" s="61" t="s">
        <v>154</v>
      </c>
      <c r="L539" s="62" t="s">
        <v>125</v>
      </c>
      <c r="M539" s="63">
        <f>IFERROR(VLOOKUP(L539,'Listas Activos'!$B$24:$C$28,2,0),0)</f>
        <v>3</v>
      </c>
      <c r="N539" s="62" t="s">
        <v>115</v>
      </c>
      <c r="O539" s="63">
        <f>IFERROR(VLOOKUP(N539,'Listas Activos'!$B$31:$C$35,2,0),0)</f>
        <v>3</v>
      </c>
      <c r="P539" s="62" t="s">
        <v>115</v>
      </c>
      <c r="Q539" s="63">
        <f>IFERROR(VLOOKUP(P539,'Listas Activos'!$B$38:$C$42,2,0),0)</f>
        <v>3</v>
      </c>
      <c r="R539" s="63">
        <f t="shared" si="36"/>
        <v>3</v>
      </c>
      <c r="S539" s="93" t="str">
        <f>IFERROR(VLOOKUP(R539,'Listas Activos'!$B$4:$C$7,2,0),"-")</f>
        <v>Medio</v>
      </c>
      <c r="T539" s="66"/>
      <c r="U539" s="64" t="s">
        <v>116</v>
      </c>
      <c r="V539" s="137"/>
      <c r="W539" s="137"/>
      <c r="X539" s="137"/>
      <c r="Y539" s="137"/>
      <c r="Z539" s="64"/>
      <c r="AA539" s="137"/>
      <c r="AB539" s="137"/>
      <c r="AC539" s="137"/>
      <c r="AD539" s="138"/>
      <c r="AE539" s="137"/>
      <c r="AF539" s="124"/>
      <c r="AG539" s="137"/>
      <c r="AH539" s="139"/>
      <c r="AI539" s="94" t="str">
        <f>IF(ISERROR(VLOOKUP(AG539,'Listas Ley Transparencia'!$H$3:$M$17,2,0)),"",VLOOKUP(AG539,'Listas Ley Transparencia'!$H$3:$M$17,2,0))</f>
        <v/>
      </c>
      <c r="AJ539" s="95" t="str">
        <f>IF(ISERROR(VLOOKUP(AG539,'Listas Ley Transparencia'!$H$3:$M$17,3,0)),"",VLOOKUP(AG539,'Listas Ley Transparencia'!$H$3:$M$17,3,0))</f>
        <v/>
      </c>
      <c r="AK539" s="95" t="str">
        <f>IF(ISERROR(VLOOKUP(AG539,'Listas Ley Transparencia'!$H$3:$M$17,4,0)),"",VLOOKUP(AG539,'Listas Ley Transparencia'!$H$3:$M$17,4,0))</f>
        <v/>
      </c>
      <c r="AL539" s="96" t="str">
        <f>IF(ISERROR(VLOOKUP(AG539,'Listas Ley Transparencia'!$H$3:$M$17,6,0)),"",VLOOKUP(AG539,'Listas Ley Transparencia'!$H$3:$M$17,6,0))</f>
        <v/>
      </c>
      <c r="AM539" s="64"/>
      <c r="AN539" s="138"/>
      <c r="AO539" s="137"/>
      <c r="AP539" s="137"/>
      <c r="AQ539" s="139"/>
    </row>
    <row r="540" spans="1:43" ht="40" customHeight="1">
      <c r="A540" s="67">
        <v>533</v>
      </c>
      <c r="B540" s="464" t="s">
        <v>1355</v>
      </c>
      <c r="C540" s="465" t="s">
        <v>1356</v>
      </c>
      <c r="D540" s="204" t="s">
        <v>1388</v>
      </c>
      <c r="E540" s="204" t="s">
        <v>1389</v>
      </c>
      <c r="F540" s="289" t="s">
        <v>90</v>
      </c>
      <c r="G540" s="256" t="s">
        <v>1355</v>
      </c>
      <c r="H540" s="466" t="s">
        <v>974</v>
      </c>
      <c r="I540" s="466" t="s">
        <v>974</v>
      </c>
      <c r="J540" s="146" t="s">
        <v>93</v>
      </c>
      <c r="K540" s="61" t="s">
        <v>154</v>
      </c>
      <c r="L540" s="62" t="s">
        <v>125</v>
      </c>
      <c r="M540" s="63">
        <f>IFERROR(VLOOKUP(L540,'Listas Activos'!$B$24:$C$28,2,0),0)</f>
        <v>3</v>
      </c>
      <c r="N540" s="62" t="s">
        <v>115</v>
      </c>
      <c r="O540" s="63">
        <f>IFERROR(VLOOKUP(N540,'Listas Activos'!$B$31:$C$35,2,0),0)</f>
        <v>3</v>
      </c>
      <c r="P540" s="62" t="s">
        <v>115</v>
      </c>
      <c r="Q540" s="63">
        <f>IFERROR(VLOOKUP(P540,'Listas Activos'!$B$38:$C$42,2,0),0)</f>
        <v>3</v>
      </c>
      <c r="R540" s="63">
        <f t="shared" si="36"/>
        <v>3</v>
      </c>
      <c r="S540" s="93" t="str">
        <f>IFERROR(VLOOKUP(R540,'Listas Activos'!$B$4:$C$7,2,0),"-")</f>
        <v>Medio</v>
      </c>
      <c r="T540" s="66"/>
      <c r="U540" s="64" t="s">
        <v>116</v>
      </c>
      <c r="V540" s="137"/>
      <c r="W540" s="137"/>
      <c r="X540" s="137"/>
      <c r="Y540" s="137"/>
      <c r="Z540" s="64"/>
      <c r="AA540" s="137"/>
      <c r="AB540" s="137"/>
      <c r="AC540" s="137"/>
      <c r="AD540" s="138"/>
      <c r="AE540" s="137"/>
      <c r="AF540" s="124"/>
      <c r="AG540" s="137"/>
      <c r="AH540" s="139"/>
      <c r="AI540" s="94" t="str">
        <f>IF(ISERROR(VLOOKUP(AG540,'Listas Ley Transparencia'!$H$3:$M$17,2,0)),"",VLOOKUP(AG540,'Listas Ley Transparencia'!$H$3:$M$17,2,0))</f>
        <v/>
      </c>
      <c r="AJ540" s="95" t="str">
        <f>IF(ISERROR(VLOOKUP(AG540,'Listas Ley Transparencia'!$H$3:$M$17,3,0)),"",VLOOKUP(AG540,'Listas Ley Transparencia'!$H$3:$M$17,3,0))</f>
        <v/>
      </c>
      <c r="AK540" s="95" t="str">
        <f>IF(ISERROR(VLOOKUP(AG540,'Listas Ley Transparencia'!$H$3:$M$17,4,0)),"",VLOOKUP(AG540,'Listas Ley Transparencia'!$H$3:$M$17,4,0))</f>
        <v/>
      </c>
      <c r="AL540" s="96" t="str">
        <f>IF(ISERROR(VLOOKUP(AG540,'Listas Ley Transparencia'!$H$3:$M$17,6,0)),"",VLOOKUP(AG540,'Listas Ley Transparencia'!$H$3:$M$17,6,0))</f>
        <v/>
      </c>
      <c r="AM540" s="64"/>
      <c r="AN540" s="138"/>
      <c r="AO540" s="137"/>
      <c r="AP540" s="137"/>
      <c r="AQ540" s="139"/>
    </row>
    <row r="541" spans="1:43" ht="40" customHeight="1">
      <c r="A541" s="67">
        <v>534</v>
      </c>
      <c r="B541" s="464" t="s">
        <v>1355</v>
      </c>
      <c r="C541" s="465" t="s">
        <v>1356</v>
      </c>
      <c r="D541" s="204" t="s">
        <v>1390</v>
      </c>
      <c r="E541" s="204" t="s">
        <v>1391</v>
      </c>
      <c r="F541" s="289" t="s">
        <v>90</v>
      </c>
      <c r="G541" s="256" t="s">
        <v>1355</v>
      </c>
      <c r="H541" s="466" t="s">
        <v>974</v>
      </c>
      <c r="I541" s="466" t="s">
        <v>974</v>
      </c>
      <c r="J541" s="146" t="s">
        <v>93</v>
      </c>
      <c r="K541" s="61" t="s">
        <v>154</v>
      </c>
      <c r="L541" s="62" t="s">
        <v>125</v>
      </c>
      <c r="M541" s="63">
        <f>IFERROR(VLOOKUP(L541,'Listas Activos'!$B$24:$C$28,2,0),0)</f>
        <v>3</v>
      </c>
      <c r="N541" s="62" t="s">
        <v>115</v>
      </c>
      <c r="O541" s="63">
        <f>IFERROR(VLOOKUP(N541,'Listas Activos'!$B$31:$C$35,2,0),0)</f>
        <v>3</v>
      </c>
      <c r="P541" s="62" t="s">
        <v>115</v>
      </c>
      <c r="Q541" s="63">
        <f>IFERROR(VLOOKUP(P541,'Listas Activos'!$B$38:$C$42,2,0),0)</f>
        <v>3</v>
      </c>
      <c r="R541" s="63">
        <f t="shared" si="36"/>
        <v>3</v>
      </c>
      <c r="S541" s="93" t="str">
        <f>IFERROR(VLOOKUP(R541,'Listas Activos'!$B$4:$C$7,2,0),"-")</f>
        <v>Medio</v>
      </c>
      <c r="T541" s="66"/>
      <c r="U541" s="64" t="s">
        <v>116</v>
      </c>
      <c r="V541" s="137"/>
      <c r="W541" s="137"/>
      <c r="X541" s="137"/>
      <c r="Y541" s="137"/>
      <c r="Z541" s="64"/>
      <c r="AA541" s="137"/>
      <c r="AB541" s="137"/>
      <c r="AC541" s="137"/>
      <c r="AD541" s="138"/>
      <c r="AE541" s="137"/>
      <c r="AF541" s="124"/>
      <c r="AG541" s="137"/>
      <c r="AH541" s="139"/>
      <c r="AI541" s="94" t="str">
        <f>IF(ISERROR(VLOOKUP(AG541,'Listas Ley Transparencia'!$H$3:$M$17,2,0)),"",VLOOKUP(AG541,'Listas Ley Transparencia'!$H$3:$M$17,2,0))</f>
        <v/>
      </c>
      <c r="AJ541" s="95" t="str">
        <f>IF(ISERROR(VLOOKUP(AG541,'Listas Ley Transparencia'!$H$3:$M$17,3,0)),"",VLOOKUP(AG541,'Listas Ley Transparencia'!$H$3:$M$17,3,0))</f>
        <v/>
      </c>
      <c r="AK541" s="95" t="str">
        <f>IF(ISERROR(VLOOKUP(AG541,'Listas Ley Transparencia'!$H$3:$M$17,4,0)),"",VLOOKUP(AG541,'Listas Ley Transparencia'!$H$3:$M$17,4,0))</f>
        <v/>
      </c>
      <c r="AL541" s="96" t="str">
        <f>IF(ISERROR(VLOOKUP(AG541,'Listas Ley Transparencia'!$H$3:$M$17,6,0)),"",VLOOKUP(AG541,'Listas Ley Transparencia'!$H$3:$M$17,6,0))</f>
        <v/>
      </c>
      <c r="AM541" s="64"/>
      <c r="AN541" s="138"/>
      <c r="AO541" s="137"/>
      <c r="AP541" s="137"/>
      <c r="AQ541" s="139"/>
    </row>
    <row r="542" spans="1:43" ht="40" customHeight="1">
      <c r="A542" s="67">
        <v>535</v>
      </c>
      <c r="B542" s="464" t="s">
        <v>1355</v>
      </c>
      <c r="C542" s="465" t="s">
        <v>1356</v>
      </c>
      <c r="D542" s="204" t="s">
        <v>1392</v>
      </c>
      <c r="E542" s="204" t="s">
        <v>1385</v>
      </c>
      <c r="F542" s="289" t="s">
        <v>90</v>
      </c>
      <c r="G542" s="256" t="s">
        <v>1355</v>
      </c>
      <c r="H542" s="466" t="s">
        <v>974</v>
      </c>
      <c r="I542" s="466" t="s">
        <v>974</v>
      </c>
      <c r="J542" s="146" t="s">
        <v>93</v>
      </c>
      <c r="K542" s="61" t="s">
        <v>154</v>
      </c>
      <c r="L542" s="62" t="s">
        <v>143</v>
      </c>
      <c r="M542" s="63">
        <f>IFERROR(VLOOKUP(L542,'Listas Activos'!$B$24:$C$28,2,0),0)</f>
        <v>1</v>
      </c>
      <c r="N542" s="62" t="s">
        <v>126</v>
      </c>
      <c r="O542" s="63">
        <f>IFERROR(VLOOKUP(N542,'Listas Activos'!$B$31:$C$35,2,0),0)</f>
        <v>1</v>
      </c>
      <c r="P542" s="62" t="s">
        <v>126</v>
      </c>
      <c r="Q542" s="63">
        <f>IFERROR(VLOOKUP(P542,'Listas Activos'!$B$38:$C$42,2,0),0)</f>
        <v>1</v>
      </c>
      <c r="R542" s="63">
        <f t="shared" si="36"/>
        <v>1</v>
      </c>
      <c r="S542" s="93" t="str">
        <f>IFERROR(VLOOKUP(R542,'Listas Activos'!$B$4:$C$7,2,0),"-")</f>
        <v>Bajo</v>
      </c>
      <c r="T542" s="66"/>
      <c r="U542" s="64" t="s">
        <v>116</v>
      </c>
      <c r="V542" s="137"/>
      <c r="W542" s="137"/>
      <c r="X542" s="137"/>
      <c r="Y542" s="137"/>
      <c r="Z542" s="64"/>
      <c r="AA542" s="137"/>
      <c r="AB542" s="137"/>
      <c r="AC542" s="137"/>
      <c r="AD542" s="138"/>
      <c r="AE542" s="137"/>
      <c r="AF542" s="124"/>
      <c r="AG542" s="137"/>
      <c r="AH542" s="139"/>
      <c r="AI542" s="94" t="str">
        <f>IF(ISERROR(VLOOKUP(AG542,'Listas Ley Transparencia'!$H$3:$M$17,2,0)),"",VLOOKUP(AG542,'Listas Ley Transparencia'!$H$3:$M$17,2,0))</f>
        <v/>
      </c>
      <c r="AJ542" s="95" t="str">
        <f>IF(ISERROR(VLOOKUP(AG542,'Listas Ley Transparencia'!$H$3:$M$17,3,0)),"",VLOOKUP(AG542,'Listas Ley Transparencia'!$H$3:$M$17,3,0))</f>
        <v/>
      </c>
      <c r="AK542" s="95" t="str">
        <f>IF(ISERROR(VLOOKUP(AG542,'Listas Ley Transparencia'!$H$3:$M$17,4,0)),"",VLOOKUP(AG542,'Listas Ley Transparencia'!$H$3:$M$17,4,0))</f>
        <v/>
      </c>
      <c r="AL542" s="96" t="str">
        <f>IF(ISERROR(VLOOKUP(AG542,'Listas Ley Transparencia'!$H$3:$M$17,6,0)),"",VLOOKUP(AG542,'Listas Ley Transparencia'!$H$3:$M$17,6,0))</f>
        <v/>
      </c>
      <c r="AM542" s="64"/>
      <c r="AN542" s="138"/>
      <c r="AO542" s="137"/>
      <c r="AP542" s="137"/>
      <c r="AQ542" s="139"/>
    </row>
    <row r="543" spans="1:43" ht="40" customHeight="1">
      <c r="A543" s="67">
        <v>536</v>
      </c>
      <c r="B543" s="464" t="s">
        <v>1355</v>
      </c>
      <c r="C543" s="465" t="s">
        <v>1356</v>
      </c>
      <c r="D543" s="204" t="s">
        <v>1393</v>
      </c>
      <c r="E543" s="204" t="s">
        <v>1394</v>
      </c>
      <c r="F543" s="289" t="s">
        <v>90</v>
      </c>
      <c r="G543" s="256" t="s">
        <v>1355</v>
      </c>
      <c r="H543" s="466" t="s">
        <v>974</v>
      </c>
      <c r="I543" s="466" t="s">
        <v>974</v>
      </c>
      <c r="J543" s="146" t="s">
        <v>93</v>
      </c>
      <c r="K543" s="61" t="s">
        <v>154</v>
      </c>
      <c r="L543" s="62" t="s">
        <v>125</v>
      </c>
      <c r="M543" s="63">
        <f>IFERROR(VLOOKUP(L543,'Listas Activos'!$B$24:$C$28,2,0),0)</f>
        <v>3</v>
      </c>
      <c r="N543" s="62" t="s">
        <v>115</v>
      </c>
      <c r="O543" s="63">
        <f>IFERROR(VLOOKUP(N543,'Listas Activos'!$B$31:$C$35,2,0),0)</f>
        <v>3</v>
      </c>
      <c r="P543" s="62" t="s">
        <v>115</v>
      </c>
      <c r="Q543" s="63">
        <f>IFERROR(VLOOKUP(P543,'Listas Activos'!$B$38:$C$42,2,0),0)</f>
        <v>3</v>
      </c>
      <c r="R543" s="63">
        <f t="shared" si="36"/>
        <v>3</v>
      </c>
      <c r="S543" s="93" t="str">
        <f>IFERROR(VLOOKUP(R543,'Listas Activos'!$B$4:$C$7,2,0),"-")</f>
        <v>Medio</v>
      </c>
      <c r="T543" s="66"/>
      <c r="U543" s="64" t="s">
        <v>116</v>
      </c>
      <c r="V543" s="137"/>
      <c r="W543" s="137"/>
      <c r="X543" s="137"/>
      <c r="Y543" s="137"/>
      <c r="Z543" s="64"/>
      <c r="AA543" s="137"/>
      <c r="AB543" s="137"/>
      <c r="AC543" s="137"/>
      <c r="AD543" s="138"/>
      <c r="AE543" s="137"/>
      <c r="AF543" s="124"/>
      <c r="AG543" s="137"/>
      <c r="AH543" s="139"/>
      <c r="AI543" s="94" t="str">
        <f>IF(ISERROR(VLOOKUP(AG543,'Listas Ley Transparencia'!$H$3:$M$17,2,0)),"",VLOOKUP(AG543,'Listas Ley Transparencia'!$H$3:$M$17,2,0))</f>
        <v/>
      </c>
      <c r="AJ543" s="95" t="str">
        <f>IF(ISERROR(VLOOKUP(AG543,'Listas Ley Transparencia'!$H$3:$M$17,3,0)),"",VLOOKUP(AG543,'Listas Ley Transparencia'!$H$3:$M$17,3,0))</f>
        <v/>
      </c>
      <c r="AK543" s="95" t="str">
        <f>IF(ISERROR(VLOOKUP(AG543,'Listas Ley Transparencia'!$H$3:$M$17,4,0)),"",VLOOKUP(AG543,'Listas Ley Transparencia'!$H$3:$M$17,4,0))</f>
        <v/>
      </c>
      <c r="AL543" s="96" t="str">
        <f>IF(ISERROR(VLOOKUP(AG543,'Listas Ley Transparencia'!$H$3:$M$17,6,0)),"",VLOOKUP(AG543,'Listas Ley Transparencia'!$H$3:$M$17,6,0))</f>
        <v/>
      </c>
      <c r="AM543" s="64"/>
      <c r="AN543" s="138"/>
      <c r="AO543" s="137"/>
      <c r="AP543" s="137"/>
      <c r="AQ543" s="139"/>
    </row>
    <row r="544" spans="1:43" ht="40" customHeight="1">
      <c r="A544" s="67">
        <v>537</v>
      </c>
      <c r="B544" s="464" t="s">
        <v>1355</v>
      </c>
      <c r="C544" s="465" t="s">
        <v>1356</v>
      </c>
      <c r="D544" s="204" t="s">
        <v>1395</v>
      </c>
      <c r="E544" s="204" t="s">
        <v>1396</v>
      </c>
      <c r="F544" s="289" t="s">
        <v>90</v>
      </c>
      <c r="G544" s="256" t="s">
        <v>1355</v>
      </c>
      <c r="H544" s="466" t="s">
        <v>974</v>
      </c>
      <c r="I544" s="466" t="s">
        <v>974</v>
      </c>
      <c r="J544" s="146" t="s">
        <v>93</v>
      </c>
      <c r="K544" s="61" t="s">
        <v>154</v>
      </c>
      <c r="L544" s="62" t="s">
        <v>143</v>
      </c>
      <c r="M544" s="63">
        <f>IFERROR(VLOOKUP(L544,'Listas Activos'!$B$24:$C$28,2,0),0)</f>
        <v>1</v>
      </c>
      <c r="N544" s="62" t="s">
        <v>126</v>
      </c>
      <c r="O544" s="63">
        <f>IFERROR(VLOOKUP(N544,'Listas Activos'!$B$31:$C$35,2,0),0)</f>
        <v>1</v>
      </c>
      <c r="P544" s="62" t="s">
        <v>126</v>
      </c>
      <c r="Q544" s="63">
        <f>IFERROR(VLOOKUP(P544,'Listas Activos'!$B$38:$C$42,2,0),0)</f>
        <v>1</v>
      </c>
      <c r="R544" s="63">
        <f t="shared" si="36"/>
        <v>1</v>
      </c>
      <c r="S544" s="93" t="str">
        <f>IFERROR(VLOOKUP(R544,'Listas Activos'!$B$4:$C$7,2,0),"-")</f>
        <v>Bajo</v>
      </c>
      <c r="T544" s="66"/>
      <c r="U544" s="64" t="s">
        <v>116</v>
      </c>
      <c r="V544" s="137"/>
      <c r="W544" s="137"/>
      <c r="X544" s="137"/>
      <c r="Y544" s="137"/>
      <c r="Z544" s="64"/>
      <c r="AA544" s="137"/>
      <c r="AB544" s="137"/>
      <c r="AC544" s="137"/>
      <c r="AD544" s="138"/>
      <c r="AE544" s="137"/>
      <c r="AF544" s="124"/>
      <c r="AG544" s="137"/>
      <c r="AH544" s="139"/>
      <c r="AI544" s="94" t="str">
        <f>IF(ISERROR(VLOOKUP(AG544,'Listas Ley Transparencia'!$H$3:$M$17,2,0)),"",VLOOKUP(AG544,'Listas Ley Transparencia'!$H$3:$M$17,2,0))</f>
        <v/>
      </c>
      <c r="AJ544" s="95" t="str">
        <f>IF(ISERROR(VLOOKUP(AG544,'Listas Ley Transparencia'!$H$3:$M$17,3,0)),"",VLOOKUP(AG544,'Listas Ley Transparencia'!$H$3:$M$17,3,0))</f>
        <v/>
      </c>
      <c r="AK544" s="95" t="str">
        <f>IF(ISERROR(VLOOKUP(AG544,'Listas Ley Transparencia'!$H$3:$M$17,4,0)),"",VLOOKUP(AG544,'Listas Ley Transparencia'!$H$3:$M$17,4,0))</f>
        <v/>
      </c>
      <c r="AL544" s="96" t="str">
        <f>IF(ISERROR(VLOOKUP(AG544,'Listas Ley Transparencia'!$H$3:$M$17,6,0)),"",VLOOKUP(AG544,'Listas Ley Transparencia'!$H$3:$M$17,6,0))</f>
        <v/>
      </c>
      <c r="AM544" s="64"/>
      <c r="AN544" s="138"/>
      <c r="AO544" s="137"/>
      <c r="AP544" s="137"/>
      <c r="AQ544" s="139"/>
    </row>
    <row r="545" spans="1:43" ht="40" customHeight="1">
      <c r="A545" s="67">
        <v>538</v>
      </c>
      <c r="B545" s="464" t="s">
        <v>1355</v>
      </c>
      <c r="C545" s="465" t="s">
        <v>1356</v>
      </c>
      <c r="D545" s="204" t="s">
        <v>1397</v>
      </c>
      <c r="E545" s="204" t="s">
        <v>1398</v>
      </c>
      <c r="F545" s="289" t="s">
        <v>90</v>
      </c>
      <c r="G545" s="256" t="s">
        <v>1355</v>
      </c>
      <c r="H545" s="466" t="s">
        <v>974</v>
      </c>
      <c r="I545" s="466" t="s">
        <v>974</v>
      </c>
      <c r="J545" s="146" t="s">
        <v>93</v>
      </c>
      <c r="K545" s="61" t="s">
        <v>154</v>
      </c>
      <c r="L545" s="62" t="s">
        <v>143</v>
      </c>
      <c r="M545" s="63">
        <f>IFERROR(VLOOKUP(L545,'Listas Activos'!$B$24:$C$28,2,0),0)</f>
        <v>1</v>
      </c>
      <c r="N545" s="62" t="s">
        <v>126</v>
      </c>
      <c r="O545" s="63">
        <f>IFERROR(VLOOKUP(N545,'Listas Activos'!$B$31:$C$35,2,0),0)</f>
        <v>1</v>
      </c>
      <c r="P545" s="62" t="s">
        <v>126</v>
      </c>
      <c r="Q545" s="63">
        <f>IFERROR(VLOOKUP(P545,'Listas Activos'!$B$38:$C$42,2,0),0)</f>
        <v>1</v>
      </c>
      <c r="R545" s="63">
        <f t="shared" si="36"/>
        <v>1</v>
      </c>
      <c r="S545" s="93" t="str">
        <f>IFERROR(VLOOKUP(R545,'Listas Activos'!$B$4:$C$7,2,0),"-")</f>
        <v>Bajo</v>
      </c>
      <c r="T545" s="66"/>
      <c r="U545" s="64" t="s">
        <v>116</v>
      </c>
      <c r="V545" s="137"/>
      <c r="W545" s="137"/>
      <c r="X545" s="137"/>
      <c r="Y545" s="137"/>
      <c r="Z545" s="64"/>
      <c r="AA545" s="137"/>
      <c r="AB545" s="137"/>
      <c r="AC545" s="137"/>
      <c r="AD545" s="138"/>
      <c r="AE545" s="137"/>
      <c r="AF545" s="124"/>
      <c r="AG545" s="137"/>
      <c r="AH545" s="139"/>
      <c r="AI545" s="94" t="str">
        <f>IF(ISERROR(VLOOKUP(AG545,'Listas Ley Transparencia'!$H$3:$M$17,2,0)),"",VLOOKUP(AG545,'Listas Ley Transparencia'!$H$3:$M$17,2,0))</f>
        <v/>
      </c>
      <c r="AJ545" s="95" t="str">
        <f>IF(ISERROR(VLOOKUP(AG545,'Listas Ley Transparencia'!$H$3:$M$17,3,0)),"",VLOOKUP(AG545,'Listas Ley Transparencia'!$H$3:$M$17,3,0))</f>
        <v/>
      </c>
      <c r="AK545" s="95" t="str">
        <f>IF(ISERROR(VLOOKUP(AG545,'Listas Ley Transparencia'!$H$3:$M$17,4,0)),"",VLOOKUP(AG545,'Listas Ley Transparencia'!$H$3:$M$17,4,0))</f>
        <v/>
      </c>
      <c r="AL545" s="96" t="str">
        <f>IF(ISERROR(VLOOKUP(AG545,'Listas Ley Transparencia'!$H$3:$M$17,6,0)),"",VLOOKUP(AG545,'Listas Ley Transparencia'!$H$3:$M$17,6,0))</f>
        <v/>
      </c>
      <c r="AM545" s="64"/>
      <c r="AN545" s="138"/>
      <c r="AO545" s="137"/>
      <c r="AP545" s="137"/>
      <c r="AQ545" s="139"/>
    </row>
    <row r="546" spans="1:43" ht="40" customHeight="1">
      <c r="A546" s="67">
        <v>539</v>
      </c>
      <c r="B546" s="464" t="s">
        <v>1355</v>
      </c>
      <c r="C546" s="465" t="s">
        <v>1356</v>
      </c>
      <c r="D546" s="204" t="s">
        <v>1399</v>
      </c>
      <c r="E546" s="204" t="s">
        <v>1400</v>
      </c>
      <c r="F546" s="289" t="s">
        <v>90</v>
      </c>
      <c r="G546" s="256" t="s">
        <v>1355</v>
      </c>
      <c r="H546" s="466" t="s">
        <v>974</v>
      </c>
      <c r="I546" s="466" t="s">
        <v>974</v>
      </c>
      <c r="J546" s="146" t="s">
        <v>93</v>
      </c>
      <c r="K546" s="61" t="s">
        <v>163</v>
      </c>
      <c r="L546" s="62" t="s">
        <v>125</v>
      </c>
      <c r="M546" s="63">
        <f>IFERROR(VLOOKUP(L546,'Listas Activos'!$B$24:$C$28,2,0),0)</f>
        <v>3</v>
      </c>
      <c r="N546" s="62" t="s">
        <v>115</v>
      </c>
      <c r="O546" s="63">
        <f>IFERROR(VLOOKUP(N546,'Listas Activos'!$B$31:$C$35,2,0),0)</f>
        <v>3</v>
      </c>
      <c r="P546" s="62" t="s">
        <v>115</v>
      </c>
      <c r="Q546" s="63">
        <f>IFERROR(VLOOKUP(P546,'Listas Activos'!$B$38:$C$42,2,0),0)</f>
        <v>3</v>
      </c>
      <c r="R546" s="63">
        <f t="shared" si="36"/>
        <v>3</v>
      </c>
      <c r="S546" s="93" t="str">
        <f>IFERROR(VLOOKUP(R546,'Listas Activos'!$B$4:$C$7,2,0),"-")</f>
        <v>Medio</v>
      </c>
      <c r="T546" s="66"/>
      <c r="U546" s="64" t="s">
        <v>116</v>
      </c>
      <c r="V546" s="137"/>
      <c r="W546" s="137"/>
      <c r="X546" s="137"/>
      <c r="Y546" s="137"/>
      <c r="Z546" s="64"/>
      <c r="AA546" s="137"/>
      <c r="AB546" s="137"/>
      <c r="AC546" s="137"/>
      <c r="AD546" s="138"/>
      <c r="AE546" s="137"/>
      <c r="AF546" s="124"/>
      <c r="AG546" s="137"/>
      <c r="AH546" s="139"/>
      <c r="AI546" s="94" t="str">
        <f>IF(ISERROR(VLOOKUP(AG546,'Listas Ley Transparencia'!$H$3:$M$17,2,0)),"",VLOOKUP(AG546,'Listas Ley Transparencia'!$H$3:$M$17,2,0))</f>
        <v/>
      </c>
      <c r="AJ546" s="95" t="str">
        <f>IF(ISERROR(VLOOKUP(AG546,'Listas Ley Transparencia'!$H$3:$M$17,3,0)),"",VLOOKUP(AG546,'Listas Ley Transparencia'!$H$3:$M$17,3,0))</f>
        <v/>
      </c>
      <c r="AK546" s="95" t="str">
        <f>IF(ISERROR(VLOOKUP(AG546,'Listas Ley Transparencia'!$H$3:$M$17,4,0)),"",VLOOKUP(AG546,'Listas Ley Transparencia'!$H$3:$M$17,4,0))</f>
        <v/>
      </c>
      <c r="AL546" s="96" t="str">
        <f>IF(ISERROR(VLOOKUP(AG546,'Listas Ley Transparencia'!$H$3:$M$17,6,0)),"",VLOOKUP(AG546,'Listas Ley Transparencia'!$H$3:$M$17,6,0))</f>
        <v/>
      </c>
      <c r="AM546" s="64"/>
      <c r="AN546" s="138"/>
      <c r="AO546" s="137"/>
      <c r="AP546" s="137"/>
      <c r="AQ546" s="139"/>
    </row>
    <row r="547" spans="1:43" ht="40" customHeight="1">
      <c r="A547" s="67">
        <v>540</v>
      </c>
      <c r="B547" s="464" t="s">
        <v>1355</v>
      </c>
      <c r="C547" s="465" t="s">
        <v>1356</v>
      </c>
      <c r="D547" s="204" t="s">
        <v>1401</v>
      </c>
      <c r="E547" s="204" t="s">
        <v>1400</v>
      </c>
      <c r="F547" s="289" t="s">
        <v>90</v>
      </c>
      <c r="G547" s="256" t="s">
        <v>1355</v>
      </c>
      <c r="H547" s="466" t="s">
        <v>974</v>
      </c>
      <c r="I547" s="466" t="s">
        <v>974</v>
      </c>
      <c r="J547" s="146" t="s">
        <v>93</v>
      </c>
      <c r="K547" s="61" t="s">
        <v>163</v>
      </c>
      <c r="L547" s="62" t="s">
        <v>125</v>
      </c>
      <c r="M547" s="63">
        <f>IFERROR(VLOOKUP(L547,'Listas Activos'!$B$24:$C$28,2,0),0)</f>
        <v>3</v>
      </c>
      <c r="N547" s="62" t="s">
        <v>115</v>
      </c>
      <c r="O547" s="63">
        <f>IFERROR(VLOOKUP(N547,'Listas Activos'!$B$31:$C$35,2,0),0)</f>
        <v>3</v>
      </c>
      <c r="P547" s="62" t="s">
        <v>115</v>
      </c>
      <c r="Q547" s="63">
        <f>IFERROR(VLOOKUP(P547,'Listas Activos'!$B$38:$C$42,2,0),0)</f>
        <v>3</v>
      </c>
      <c r="R547" s="63">
        <f t="shared" si="36"/>
        <v>3</v>
      </c>
      <c r="S547" s="93" t="str">
        <f>IFERROR(VLOOKUP(R547,'Listas Activos'!$B$4:$C$7,2,0),"-")</f>
        <v>Medio</v>
      </c>
      <c r="T547" s="66"/>
      <c r="U547" s="64" t="s">
        <v>116</v>
      </c>
      <c r="V547" s="137"/>
      <c r="W547" s="137"/>
      <c r="X547" s="137"/>
      <c r="Y547" s="137"/>
      <c r="Z547" s="64"/>
      <c r="AA547" s="137"/>
      <c r="AB547" s="137"/>
      <c r="AC547" s="137"/>
      <c r="AD547" s="138"/>
      <c r="AE547" s="137"/>
      <c r="AF547" s="124"/>
      <c r="AG547" s="137"/>
      <c r="AH547" s="139"/>
      <c r="AI547" s="94" t="str">
        <f>IF(ISERROR(VLOOKUP(AG547,'Listas Ley Transparencia'!$H$3:$M$17,2,0)),"",VLOOKUP(AG547,'Listas Ley Transparencia'!$H$3:$M$17,2,0))</f>
        <v/>
      </c>
      <c r="AJ547" s="95" t="str">
        <f>IF(ISERROR(VLOOKUP(AG547,'Listas Ley Transparencia'!$H$3:$M$17,3,0)),"",VLOOKUP(AG547,'Listas Ley Transparencia'!$H$3:$M$17,3,0))</f>
        <v/>
      </c>
      <c r="AK547" s="95" t="str">
        <f>IF(ISERROR(VLOOKUP(AG547,'Listas Ley Transparencia'!$H$3:$M$17,4,0)),"",VLOOKUP(AG547,'Listas Ley Transparencia'!$H$3:$M$17,4,0))</f>
        <v/>
      </c>
      <c r="AL547" s="96" t="str">
        <f>IF(ISERROR(VLOOKUP(AG547,'Listas Ley Transparencia'!$H$3:$M$17,6,0)),"",VLOOKUP(AG547,'Listas Ley Transparencia'!$H$3:$M$17,6,0))</f>
        <v/>
      </c>
      <c r="AM547" s="64"/>
      <c r="AN547" s="138"/>
      <c r="AO547" s="137"/>
      <c r="AP547" s="137"/>
      <c r="AQ547" s="139"/>
    </row>
    <row r="548" spans="1:43" ht="40" customHeight="1">
      <c r="A548" s="67">
        <v>541</v>
      </c>
      <c r="B548" s="464" t="s">
        <v>1355</v>
      </c>
      <c r="C548" s="465" t="s">
        <v>1356</v>
      </c>
      <c r="D548" s="204" t="s">
        <v>1402</v>
      </c>
      <c r="E548" s="204" t="s">
        <v>1403</v>
      </c>
      <c r="F548" s="289" t="s">
        <v>90</v>
      </c>
      <c r="G548" s="256" t="s">
        <v>1355</v>
      </c>
      <c r="H548" s="466" t="s">
        <v>974</v>
      </c>
      <c r="I548" s="466" t="s">
        <v>974</v>
      </c>
      <c r="J548" s="146" t="s">
        <v>93</v>
      </c>
      <c r="K548" s="61" t="s">
        <v>163</v>
      </c>
      <c r="L548" s="62" t="s">
        <v>125</v>
      </c>
      <c r="M548" s="63">
        <f>IFERROR(VLOOKUP(L548,'Listas Activos'!$B$24:$C$28,2,0),0)</f>
        <v>3</v>
      </c>
      <c r="N548" s="62" t="s">
        <v>115</v>
      </c>
      <c r="O548" s="63">
        <f>IFERROR(VLOOKUP(N548,'Listas Activos'!$B$31:$C$35,2,0),0)</f>
        <v>3</v>
      </c>
      <c r="P548" s="62" t="s">
        <v>96</v>
      </c>
      <c r="Q548" s="63">
        <f>IFERROR(VLOOKUP(P548,'Listas Activos'!$B$38:$C$42,2,0),0)</f>
        <v>5</v>
      </c>
      <c r="R548" s="63">
        <f t="shared" si="36"/>
        <v>3</v>
      </c>
      <c r="S548" s="93" t="str">
        <f>IFERROR(VLOOKUP(R548,'Listas Activos'!$B$4:$C$7,2,0),"-")</f>
        <v>Medio</v>
      </c>
      <c r="T548" s="66"/>
      <c r="U548" s="64" t="s">
        <v>116</v>
      </c>
      <c r="V548" s="137"/>
      <c r="W548" s="137"/>
      <c r="X548" s="137"/>
      <c r="Y548" s="137"/>
      <c r="Z548" s="64"/>
      <c r="AA548" s="137"/>
      <c r="AB548" s="137"/>
      <c r="AC548" s="137"/>
      <c r="AD548" s="138"/>
      <c r="AE548" s="137"/>
      <c r="AF548" s="124"/>
      <c r="AG548" s="137"/>
      <c r="AH548" s="139"/>
      <c r="AI548" s="94" t="str">
        <f>IF(ISERROR(VLOOKUP(AG548,'Listas Ley Transparencia'!$H$3:$M$17,2,0)),"",VLOOKUP(AG548,'Listas Ley Transparencia'!$H$3:$M$17,2,0))</f>
        <v/>
      </c>
      <c r="AJ548" s="95" t="str">
        <f>IF(ISERROR(VLOOKUP(AG548,'Listas Ley Transparencia'!$H$3:$M$17,3,0)),"",VLOOKUP(AG548,'Listas Ley Transparencia'!$H$3:$M$17,3,0))</f>
        <v/>
      </c>
      <c r="AK548" s="95" t="str">
        <f>IF(ISERROR(VLOOKUP(AG548,'Listas Ley Transparencia'!$H$3:$M$17,4,0)),"",VLOOKUP(AG548,'Listas Ley Transparencia'!$H$3:$M$17,4,0))</f>
        <v/>
      </c>
      <c r="AL548" s="96" t="str">
        <f>IF(ISERROR(VLOOKUP(AG548,'Listas Ley Transparencia'!$H$3:$M$17,6,0)),"",VLOOKUP(AG548,'Listas Ley Transparencia'!$H$3:$M$17,6,0))</f>
        <v/>
      </c>
      <c r="AM548" s="64"/>
      <c r="AN548" s="138"/>
      <c r="AO548" s="137"/>
      <c r="AP548" s="137"/>
      <c r="AQ548" s="139"/>
    </row>
    <row r="549" spans="1:43" ht="40" customHeight="1">
      <c r="A549" s="67">
        <v>542</v>
      </c>
      <c r="B549" s="464" t="s">
        <v>1355</v>
      </c>
      <c r="C549" s="465" t="s">
        <v>1356</v>
      </c>
      <c r="D549" s="204" t="s">
        <v>1404</v>
      </c>
      <c r="E549" s="204" t="s">
        <v>1403</v>
      </c>
      <c r="F549" s="289" t="s">
        <v>90</v>
      </c>
      <c r="G549" s="256" t="s">
        <v>1355</v>
      </c>
      <c r="H549" s="466" t="s">
        <v>974</v>
      </c>
      <c r="I549" s="466" t="s">
        <v>974</v>
      </c>
      <c r="J549" s="146" t="s">
        <v>93</v>
      </c>
      <c r="K549" s="61" t="s">
        <v>163</v>
      </c>
      <c r="L549" s="62" t="s">
        <v>125</v>
      </c>
      <c r="M549" s="63">
        <f>IFERROR(VLOOKUP(L549,'Listas Activos'!$B$24:$C$28,2,0),0)</f>
        <v>3</v>
      </c>
      <c r="N549" s="62" t="s">
        <v>115</v>
      </c>
      <c r="O549" s="63">
        <f>IFERROR(VLOOKUP(N549,'Listas Activos'!$B$31:$C$35,2,0),0)</f>
        <v>3</v>
      </c>
      <c r="P549" s="62" t="s">
        <v>115</v>
      </c>
      <c r="Q549" s="63">
        <f>IFERROR(VLOOKUP(P549,'Listas Activos'!$B$38:$C$42,2,0),0)</f>
        <v>3</v>
      </c>
      <c r="R549" s="63">
        <f t="shared" si="36"/>
        <v>3</v>
      </c>
      <c r="S549" s="93" t="str">
        <f>IFERROR(VLOOKUP(R549,'Listas Activos'!$B$4:$C$7,2,0),"-")</f>
        <v>Medio</v>
      </c>
      <c r="T549" s="66"/>
      <c r="U549" s="64" t="s">
        <v>116</v>
      </c>
      <c r="V549" s="137"/>
      <c r="W549" s="137"/>
      <c r="X549" s="137"/>
      <c r="Y549" s="137"/>
      <c r="Z549" s="64"/>
      <c r="AA549" s="137"/>
      <c r="AB549" s="137"/>
      <c r="AC549" s="137"/>
      <c r="AD549" s="138"/>
      <c r="AE549" s="137"/>
      <c r="AF549" s="124"/>
      <c r="AG549" s="137"/>
      <c r="AH549" s="139"/>
      <c r="AI549" s="94" t="str">
        <f>IF(ISERROR(VLOOKUP(AG549,'Listas Ley Transparencia'!$H$3:$M$17,2,0)),"",VLOOKUP(AG549,'Listas Ley Transparencia'!$H$3:$M$17,2,0))</f>
        <v/>
      </c>
      <c r="AJ549" s="95" t="str">
        <f>IF(ISERROR(VLOOKUP(AG549,'Listas Ley Transparencia'!$H$3:$M$17,3,0)),"",VLOOKUP(AG549,'Listas Ley Transparencia'!$H$3:$M$17,3,0))</f>
        <v/>
      </c>
      <c r="AK549" s="95" t="str">
        <f>IF(ISERROR(VLOOKUP(AG549,'Listas Ley Transparencia'!$H$3:$M$17,4,0)),"",VLOOKUP(AG549,'Listas Ley Transparencia'!$H$3:$M$17,4,0))</f>
        <v/>
      </c>
      <c r="AL549" s="96" t="str">
        <f>IF(ISERROR(VLOOKUP(AG549,'Listas Ley Transparencia'!$H$3:$M$17,6,0)),"",VLOOKUP(AG549,'Listas Ley Transparencia'!$H$3:$M$17,6,0))</f>
        <v/>
      </c>
      <c r="AM549" s="64"/>
      <c r="AN549" s="138"/>
      <c r="AO549" s="137"/>
      <c r="AP549" s="137"/>
      <c r="AQ549" s="139"/>
    </row>
    <row r="550" spans="1:43" ht="40" customHeight="1">
      <c r="A550" s="67">
        <v>543</v>
      </c>
      <c r="B550" s="464" t="s">
        <v>1355</v>
      </c>
      <c r="C550" s="465" t="s">
        <v>1356</v>
      </c>
      <c r="D550" s="204" t="s">
        <v>1405</v>
      </c>
      <c r="E550" s="204" t="s">
        <v>1403</v>
      </c>
      <c r="F550" s="289" t="s">
        <v>90</v>
      </c>
      <c r="G550" s="256" t="s">
        <v>1355</v>
      </c>
      <c r="H550" s="466" t="s">
        <v>974</v>
      </c>
      <c r="I550" s="466" t="s">
        <v>974</v>
      </c>
      <c r="J550" s="146" t="s">
        <v>93</v>
      </c>
      <c r="K550" s="61" t="s">
        <v>163</v>
      </c>
      <c r="L550" s="62" t="s">
        <v>125</v>
      </c>
      <c r="M550" s="63">
        <f>IFERROR(VLOOKUP(L550,'Listas Activos'!$B$24:$C$28,2,0),0)</f>
        <v>3</v>
      </c>
      <c r="N550" s="62" t="s">
        <v>115</v>
      </c>
      <c r="O550" s="63">
        <f>IFERROR(VLOOKUP(N550,'Listas Activos'!$B$31:$C$35,2,0),0)</f>
        <v>3</v>
      </c>
      <c r="P550" s="62" t="s">
        <v>96</v>
      </c>
      <c r="Q550" s="63">
        <f>IFERROR(VLOOKUP(P550,'Listas Activos'!$B$38:$C$42,2,0),0)</f>
        <v>5</v>
      </c>
      <c r="R550" s="63">
        <f t="shared" si="36"/>
        <v>3</v>
      </c>
      <c r="S550" s="93" t="str">
        <f>IFERROR(VLOOKUP(R550,'Listas Activos'!$B$4:$C$7,2,0),"-")</f>
        <v>Medio</v>
      </c>
      <c r="T550" s="66"/>
      <c r="U550" s="64" t="s">
        <v>116</v>
      </c>
      <c r="V550" s="137"/>
      <c r="W550" s="137"/>
      <c r="X550" s="137"/>
      <c r="Y550" s="137"/>
      <c r="Z550" s="64"/>
      <c r="AA550" s="137"/>
      <c r="AB550" s="137"/>
      <c r="AC550" s="137"/>
      <c r="AD550" s="138"/>
      <c r="AE550" s="137"/>
      <c r="AF550" s="124"/>
      <c r="AG550" s="137"/>
      <c r="AH550" s="139"/>
      <c r="AI550" s="94" t="str">
        <f>IF(ISERROR(VLOOKUP(AG550,'Listas Ley Transparencia'!$H$3:$M$17,2,0)),"",VLOOKUP(AG550,'Listas Ley Transparencia'!$H$3:$M$17,2,0))</f>
        <v/>
      </c>
      <c r="AJ550" s="95" t="str">
        <f>IF(ISERROR(VLOOKUP(AG550,'Listas Ley Transparencia'!$H$3:$M$17,3,0)),"",VLOOKUP(AG550,'Listas Ley Transparencia'!$H$3:$M$17,3,0))</f>
        <v/>
      </c>
      <c r="AK550" s="95" t="str">
        <f>IF(ISERROR(VLOOKUP(AG550,'Listas Ley Transparencia'!$H$3:$M$17,4,0)),"",VLOOKUP(AG550,'Listas Ley Transparencia'!$H$3:$M$17,4,0))</f>
        <v/>
      </c>
      <c r="AL550" s="96" t="str">
        <f>IF(ISERROR(VLOOKUP(AG550,'Listas Ley Transparencia'!$H$3:$M$17,6,0)),"",VLOOKUP(AG550,'Listas Ley Transparencia'!$H$3:$M$17,6,0))</f>
        <v/>
      </c>
      <c r="AM550" s="64"/>
      <c r="AN550" s="138"/>
      <c r="AO550" s="137"/>
      <c r="AP550" s="137"/>
      <c r="AQ550" s="139"/>
    </row>
    <row r="551" spans="1:43" ht="52.5" customHeight="1">
      <c r="A551" s="67">
        <v>544</v>
      </c>
      <c r="B551" s="464" t="s">
        <v>1355</v>
      </c>
      <c r="C551" s="465" t="s">
        <v>1356</v>
      </c>
      <c r="D551" s="204" t="s">
        <v>1406</v>
      </c>
      <c r="E551" s="204" t="s">
        <v>1407</v>
      </c>
      <c r="F551" s="289" t="s">
        <v>90</v>
      </c>
      <c r="G551" s="256" t="s">
        <v>1355</v>
      </c>
      <c r="H551" s="466" t="s">
        <v>974</v>
      </c>
      <c r="I551" s="466" t="s">
        <v>974</v>
      </c>
      <c r="J551" s="146" t="s">
        <v>93</v>
      </c>
      <c r="K551" s="61" t="s">
        <v>163</v>
      </c>
      <c r="L551" s="62" t="s">
        <v>125</v>
      </c>
      <c r="M551" s="63">
        <f>IFERROR(VLOOKUP(L551,'Listas Activos'!$B$24:$C$28,2,0),0)</f>
        <v>3</v>
      </c>
      <c r="N551" s="62" t="s">
        <v>115</v>
      </c>
      <c r="O551" s="63">
        <f>IFERROR(VLOOKUP(N551,'Listas Activos'!$B$31:$C$35,2,0),0)</f>
        <v>3</v>
      </c>
      <c r="P551" s="62" t="s">
        <v>115</v>
      </c>
      <c r="Q551" s="63">
        <f>IFERROR(VLOOKUP(P551,'Listas Activos'!$B$38:$C$42,2,0),0)</f>
        <v>3</v>
      </c>
      <c r="R551" s="63">
        <f t="shared" si="36"/>
        <v>3</v>
      </c>
      <c r="S551" s="93" t="str">
        <f>IFERROR(VLOOKUP(R551,'Listas Activos'!$B$4:$C$7,2,0),"-")</f>
        <v>Medio</v>
      </c>
      <c r="T551" s="66"/>
      <c r="U551" s="64" t="s">
        <v>116</v>
      </c>
      <c r="V551" s="137"/>
      <c r="W551" s="137"/>
      <c r="X551" s="137"/>
      <c r="Y551" s="137"/>
      <c r="Z551" s="64"/>
      <c r="AA551" s="137"/>
      <c r="AB551" s="137"/>
      <c r="AC551" s="137"/>
      <c r="AD551" s="138"/>
      <c r="AE551" s="137"/>
      <c r="AF551" s="124"/>
      <c r="AG551" s="137"/>
      <c r="AH551" s="139"/>
      <c r="AI551" s="94" t="str">
        <f>IF(ISERROR(VLOOKUP(AG551,'Listas Ley Transparencia'!$H$3:$M$17,2,0)),"",VLOOKUP(AG551,'Listas Ley Transparencia'!$H$3:$M$17,2,0))</f>
        <v/>
      </c>
      <c r="AJ551" s="95" t="str">
        <f>IF(ISERROR(VLOOKUP(AG551,'Listas Ley Transparencia'!$H$3:$M$17,3,0)),"",VLOOKUP(AG551,'Listas Ley Transparencia'!$H$3:$M$17,3,0))</f>
        <v/>
      </c>
      <c r="AK551" s="95" t="str">
        <f>IF(ISERROR(VLOOKUP(AG551,'Listas Ley Transparencia'!$H$3:$M$17,4,0)),"",VLOOKUP(AG551,'Listas Ley Transparencia'!$H$3:$M$17,4,0))</f>
        <v/>
      </c>
      <c r="AL551" s="96" t="str">
        <f>IF(ISERROR(VLOOKUP(AG551,'Listas Ley Transparencia'!$H$3:$M$17,6,0)),"",VLOOKUP(AG551,'Listas Ley Transparencia'!$H$3:$M$17,6,0))</f>
        <v/>
      </c>
      <c r="AM551" s="64"/>
      <c r="AN551" s="138"/>
      <c r="AO551" s="137"/>
      <c r="AP551" s="137"/>
      <c r="AQ551" s="139"/>
    </row>
    <row r="552" spans="1:43" ht="40" customHeight="1">
      <c r="A552" s="67">
        <v>545</v>
      </c>
      <c r="B552" s="464" t="s">
        <v>1355</v>
      </c>
      <c r="C552" s="465" t="s">
        <v>1356</v>
      </c>
      <c r="D552" s="204" t="s">
        <v>1408</v>
      </c>
      <c r="E552" s="204" t="s">
        <v>1409</v>
      </c>
      <c r="F552" s="289" t="s">
        <v>90</v>
      </c>
      <c r="G552" s="256" t="s">
        <v>1355</v>
      </c>
      <c r="H552" s="466" t="s">
        <v>974</v>
      </c>
      <c r="I552" s="466" t="s">
        <v>974</v>
      </c>
      <c r="J552" s="146" t="s">
        <v>93</v>
      </c>
      <c r="K552" s="61" t="s">
        <v>163</v>
      </c>
      <c r="L552" s="62" t="s">
        <v>125</v>
      </c>
      <c r="M552" s="63">
        <f>IFERROR(VLOOKUP(L552,'Listas Activos'!$B$24:$C$28,2,0),0)</f>
        <v>3</v>
      </c>
      <c r="N552" s="62" t="s">
        <v>115</v>
      </c>
      <c r="O552" s="63">
        <f>IFERROR(VLOOKUP(N552,'Listas Activos'!$B$31:$C$35,2,0),0)</f>
        <v>3</v>
      </c>
      <c r="P552" s="62" t="s">
        <v>96</v>
      </c>
      <c r="Q552" s="63">
        <f>IFERROR(VLOOKUP(P552,'Listas Activos'!$B$38:$C$42,2,0),0)</f>
        <v>5</v>
      </c>
      <c r="R552" s="63">
        <f t="shared" si="36"/>
        <v>3</v>
      </c>
      <c r="S552" s="93" t="str">
        <f>IFERROR(VLOOKUP(R552,'Listas Activos'!$B$4:$C$7,2,0),"-")</f>
        <v>Medio</v>
      </c>
      <c r="T552" s="66"/>
      <c r="U552" s="64" t="s">
        <v>116</v>
      </c>
      <c r="V552" s="137"/>
      <c r="W552" s="137"/>
      <c r="X552" s="137"/>
      <c r="Y552" s="137"/>
      <c r="Z552" s="64"/>
      <c r="AA552" s="137"/>
      <c r="AB552" s="137"/>
      <c r="AC552" s="137"/>
      <c r="AD552" s="138"/>
      <c r="AE552" s="137"/>
      <c r="AF552" s="124"/>
      <c r="AG552" s="137"/>
      <c r="AH552" s="139"/>
      <c r="AI552" s="94" t="str">
        <f>IF(ISERROR(VLOOKUP(AG552,'Listas Ley Transparencia'!$H$3:$M$17,2,0)),"",VLOOKUP(AG552,'Listas Ley Transparencia'!$H$3:$M$17,2,0))</f>
        <v/>
      </c>
      <c r="AJ552" s="95" t="str">
        <f>IF(ISERROR(VLOOKUP(AG552,'Listas Ley Transparencia'!$H$3:$M$17,3,0)),"",VLOOKUP(AG552,'Listas Ley Transparencia'!$H$3:$M$17,3,0))</f>
        <v/>
      </c>
      <c r="AK552" s="95" t="str">
        <f>IF(ISERROR(VLOOKUP(AG552,'Listas Ley Transparencia'!$H$3:$M$17,4,0)),"",VLOOKUP(AG552,'Listas Ley Transparencia'!$H$3:$M$17,4,0))</f>
        <v/>
      </c>
      <c r="AL552" s="96" t="str">
        <f>IF(ISERROR(VLOOKUP(AG552,'Listas Ley Transparencia'!$H$3:$M$17,6,0)),"",VLOOKUP(AG552,'Listas Ley Transparencia'!$H$3:$M$17,6,0))</f>
        <v/>
      </c>
      <c r="AM552" s="64"/>
      <c r="AN552" s="138"/>
      <c r="AO552" s="137"/>
      <c r="AP552" s="137"/>
      <c r="AQ552" s="139"/>
    </row>
    <row r="553" spans="1:43" ht="40" customHeight="1">
      <c r="A553" s="67">
        <v>546</v>
      </c>
      <c r="B553" s="464" t="s">
        <v>1355</v>
      </c>
      <c r="C553" s="465" t="s">
        <v>1356</v>
      </c>
      <c r="D553" s="204" t="s">
        <v>1410</v>
      </c>
      <c r="E553" s="204" t="s">
        <v>1407</v>
      </c>
      <c r="F553" s="289" t="s">
        <v>90</v>
      </c>
      <c r="G553" s="256" t="s">
        <v>1355</v>
      </c>
      <c r="H553" s="466" t="s">
        <v>974</v>
      </c>
      <c r="I553" s="466" t="s">
        <v>974</v>
      </c>
      <c r="J553" s="146" t="s">
        <v>93</v>
      </c>
      <c r="K553" s="61" t="s">
        <v>163</v>
      </c>
      <c r="L553" s="62" t="s">
        <v>125</v>
      </c>
      <c r="M553" s="63">
        <f>IFERROR(VLOOKUP(L553,'Listas Activos'!$B$24:$C$28,2,0),0)</f>
        <v>3</v>
      </c>
      <c r="N553" s="62" t="s">
        <v>115</v>
      </c>
      <c r="O553" s="63">
        <f>IFERROR(VLOOKUP(N553,'Listas Activos'!$B$31:$C$35,2,0),0)</f>
        <v>3</v>
      </c>
      <c r="P553" s="62" t="s">
        <v>115</v>
      </c>
      <c r="Q553" s="63">
        <f>IFERROR(VLOOKUP(P553,'Listas Activos'!$B$38:$C$42,2,0),0)</f>
        <v>3</v>
      </c>
      <c r="R553" s="63">
        <f t="shared" si="36"/>
        <v>3</v>
      </c>
      <c r="S553" s="93" t="str">
        <f>IFERROR(VLOOKUP(R553,'Listas Activos'!$B$4:$C$7,2,0),"-")</f>
        <v>Medio</v>
      </c>
      <c r="T553" s="66"/>
      <c r="U553" s="64" t="s">
        <v>116</v>
      </c>
      <c r="V553" s="137"/>
      <c r="W553" s="137"/>
      <c r="X553" s="137"/>
      <c r="Y553" s="137"/>
      <c r="Z553" s="64"/>
      <c r="AA553" s="137"/>
      <c r="AB553" s="137"/>
      <c r="AC553" s="137"/>
      <c r="AD553" s="138"/>
      <c r="AE553" s="137"/>
      <c r="AF553" s="124"/>
      <c r="AG553" s="137"/>
      <c r="AH553" s="139"/>
      <c r="AI553" s="94" t="str">
        <f>IF(ISERROR(VLOOKUP(AG553,'Listas Ley Transparencia'!$H$3:$M$17,2,0)),"",VLOOKUP(AG553,'Listas Ley Transparencia'!$H$3:$M$17,2,0))</f>
        <v/>
      </c>
      <c r="AJ553" s="95" t="str">
        <f>IF(ISERROR(VLOOKUP(AG553,'Listas Ley Transparencia'!$H$3:$M$17,3,0)),"",VLOOKUP(AG553,'Listas Ley Transparencia'!$H$3:$M$17,3,0))</f>
        <v/>
      </c>
      <c r="AK553" s="95" t="str">
        <f>IF(ISERROR(VLOOKUP(AG553,'Listas Ley Transparencia'!$H$3:$M$17,4,0)),"",VLOOKUP(AG553,'Listas Ley Transparencia'!$H$3:$M$17,4,0))</f>
        <v/>
      </c>
      <c r="AL553" s="96" t="str">
        <f>IF(ISERROR(VLOOKUP(AG553,'Listas Ley Transparencia'!$H$3:$M$17,6,0)),"",VLOOKUP(AG553,'Listas Ley Transparencia'!$H$3:$M$17,6,0))</f>
        <v/>
      </c>
      <c r="AM553" s="64"/>
      <c r="AN553" s="138"/>
      <c r="AO553" s="137"/>
      <c r="AP553" s="137"/>
      <c r="AQ553" s="139"/>
    </row>
    <row r="554" spans="1:43" ht="40" customHeight="1">
      <c r="A554" s="67">
        <v>547</v>
      </c>
      <c r="B554" s="464" t="s">
        <v>1355</v>
      </c>
      <c r="C554" s="465" t="s">
        <v>1356</v>
      </c>
      <c r="D554" s="204" t="s">
        <v>1411</v>
      </c>
      <c r="E554" s="204" t="s">
        <v>1409</v>
      </c>
      <c r="F554" s="289" t="s">
        <v>90</v>
      </c>
      <c r="G554" s="256" t="s">
        <v>1355</v>
      </c>
      <c r="H554" s="466" t="s">
        <v>974</v>
      </c>
      <c r="I554" s="466" t="s">
        <v>974</v>
      </c>
      <c r="J554" s="146" t="s">
        <v>93</v>
      </c>
      <c r="K554" s="61" t="s">
        <v>163</v>
      </c>
      <c r="L554" s="62" t="s">
        <v>125</v>
      </c>
      <c r="M554" s="63">
        <f>IFERROR(VLOOKUP(L554,'Listas Activos'!$B$24:$C$28,2,0),0)</f>
        <v>3</v>
      </c>
      <c r="N554" s="62" t="s">
        <v>115</v>
      </c>
      <c r="O554" s="63">
        <f>IFERROR(VLOOKUP(N554,'Listas Activos'!$B$31:$C$35,2,0),0)</f>
        <v>3</v>
      </c>
      <c r="P554" s="62" t="s">
        <v>96</v>
      </c>
      <c r="Q554" s="63">
        <f>IFERROR(VLOOKUP(P554,'Listas Activos'!$B$38:$C$42,2,0),0)</f>
        <v>5</v>
      </c>
      <c r="R554" s="63">
        <f t="shared" si="36"/>
        <v>3</v>
      </c>
      <c r="S554" s="93" t="str">
        <f>IFERROR(VLOOKUP(R554,'Listas Activos'!$B$4:$C$7,2,0),"-")</f>
        <v>Medio</v>
      </c>
      <c r="T554" s="66"/>
      <c r="U554" s="64" t="s">
        <v>116</v>
      </c>
      <c r="V554" s="137"/>
      <c r="W554" s="137"/>
      <c r="X554" s="137"/>
      <c r="Y554" s="137"/>
      <c r="Z554" s="64"/>
      <c r="AA554" s="137"/>
      <c r="AB554" s="137"/>
      <c r="AC554" s="137"/>
      <c r="AD554" s="138"/>
      <c r="AE554" s="137"/>
      <c r="AF554" s="124"/>
      <c r="AG554" s="137"/>
      <c r="AH554" s="139"/>
      <c r="AI554" s="94" t="str">
        <f>IF(ISERROR(VLOOKUP(AG554,'Listas Ley Transparencia'!$H$3:$M$17,2,0)),"",VLOOKUP(AG554,'Listas Ley Transparencia'!$H$3:$M$17,2,0))</f>
        <v/>
      </c>
      <c r="AJ554" s="95" t="str">
        <f>IF(ISERROR(VLOOKUP(AG554,'Listas Ley Transparencia'!$H$3:$M$17,3,0)),"",VLOOKUP(AG554,'Listas Ley Transparencia'!$H$3:$M$17,3,0))</f>
        <v/>
      </c>
      <c r="AK554" s="95" t="str">
        <f>IF(ISERROR(VLOOKUP(AG554,'Listas Ley Transparencia'!$H$3:$M$17,4,0)),"",VLOOKUP(AG554,'Listas Ley Transparencia'!$H$3:$M$17,4,0))</f>
        <v/>
      </c>
      <c r="AL554" s="96" t="str">
        <f>IF(ISERROR(VLOOKUP(AG554,'Listas Ley Transparencia'!$H$3:$M$17,6,0)),"",VLOOKUP(AG554,'Listas Ley Transparencia'!$H$3:$M$17,6,0))</f>
        <v/>
      </c>
      <c r="AM554" s="64"/>
      <c r="AN554" s="138"/>
      <c r="AO554" s="137"/>
      <c r="AP554" s="137"/>
      <c r="AQ554" s="139"/>
    </row>
    <row r="555" spans="1:43" ht="40" customHeight="1">
      <c r="A555" s="67">
        <v>548</v>
      </c>
      <c r="B555" s="464" t="s">
        <v>1355</v>
      </c>
      <c r="C555" s="465" t="s">
        <v>1356</v>
      </c>
      <c r="D555" s="204" t="s">
        <v>1412</v>
      </c>
      <c r="E555" s="204" t="s">
        <v>1407</v>
      </c>
      <c r="F555" s="289" t="s">
        <v>90</v>
      </c>
      <c r="G555" s="256" t="s">
        <v>1355</v>
      </c>
      <c r="H555" s="466" t="s">
        <v>974</v>
      </c>
      <c r="I555" s="466" t="s">
        <v>974</v>
      </c>
      <c r="J555" s="146" t="s">
        <v>93</v>
      </c>
      <c r="K555" s="61" t="s">
        <v>163</v>
      </c>
      <c r="L555" s="62" t="s">
        <v>125</v>
      </c>
      <c r="M555" s="63">
        <f>IFERROR(VLOOKUP(L555,'Listas Activos'!$B$24:$C$28,2,0),0)</f>
        <v>3</v>
      </c>
      <c r="N555" s="62" t="s">
        <v>115</v>
      </c>
      <c r="O555" s="63">
        <f>IFERROR(VLOOKUP(N555,'Listas Activos'!$B$31:$C$35,2,0),0)</f>
        <v>3</v>
      </c>
      <c r="P555" s="62" t="s">
        <v>115</v>
      </c>
      <c r="Q555" s="63">
        <f>IFERROR(VLOOKUP(P555,'Listas Activos'!$B$38:$C$42,2,0),0)</f>
        <v>3</v>
      </c>
      <c r="R555" s="63">
        <f t="shared" si="36"/>
        <v>3</v>
      </c>
      <c r="S555" s="93" t="str">
        <f>IFERROR(VLOOKUP(R555,'Listas Activos'!$B$4:$C$7,2,0),"-")</f>
        <v>Medio</v>
      </c>
      <c r="T555" s="66"/>
      <c r="U555" s="64" t="s">
        <v>116</v>
      </c>
      <c r="V555" s="137"/>
      <c r="W555" s="137"/>
      <c r="X555" s="137"/>
      <c r="Y555" s="137"/>
      <c r="Z555" s="64"/>
      <c r="AA555" s="137"/>
      <c r="AB555" s="137"/>
      <c r="AC555" s="137"/>
      <c r="AD555" s="138"/>
      <c r="AE555" s="137"/>
      <c r="AF555" s="124"/>
      <c r="AG555" s="137"/>
      <c r="AH555" s="139"/>
      <c r="AI555" s="94" t="str">
        <f>IF(ISERROR(VLOOKUP(AG555,'Listas Ley Transparencia'!$H$3:$M$17,2,0)),"",VLOOKUP(AG555,'Listas Ley Transparencia'!$H$3:$M$17,2,0))</f>
        <v/>
      </c>
      <c r="AJ555" s="95" t="str">
        <f>IF(ISERROR(VLOOKUP(AG555,'Listas Ley Transparencia'!$H$3:$M$17,3,0)),"",VLOOKUP(AG555,'Listas Ley Transparencia'!$H$3:$M$17,3,0))</f>
        <v/>
      </c>
      <c r="AK555" s="95" t="str">
        <f>IF(ISERROR(VLOOKUP(AG555,'Listas Ley Transparencia'!$H$3:$M$17,4,0)),"",VLOOKUP(AG555,'Listas Ley Transparencia'!$H$3:$M$17,4,0))</f>
        <v/>
      </c>
      <c r="AL555" s="96" t="str">
        <f>IF(ISERROR(VLOOKUP(AG555,'Listas Ley Transparencia'!$H$3:$M$17,6,0)),"",VLOOKUP(AG555,'Listas Ley Transparencia'!$H$3:$M$17,6,0))</f>
        <v/>
      </c>
      <c r="AM555" s="64"/>
      <c r="AN555" s="138"/>
      <c r="AO555" s="137"/>
      <c r="AP555" s="137"/>
      <c r="AQ555" s="139"/>
    </row>
    <row r="556" spans="1:43" ht="40" customHeight="1">
      <c r="A556" s="67">
        <v>549</v>
      </c>
      <c r="B556" s="464" t="s">
        <v>1355</v>
      </c>
      <c r="C556" s="465" t="s">
        <v>1356</v>
      </c>
      <c r="D556" s="204" t="s">
        <v>1413</v>
      </c>
      <c r="E556" s="204" t="s">
        <v>1409</v>
      </c>
      <c r="F556" s="289" t="s">
        <v>90</v>
      </c>
      <c r="G556" s="256" t="s">
        <v>1355</v>
      </c>
      <c r="H556" s="466" t="s">
        <v>974</v>
      </c>
      <c r="I556" s="466" t="s">
        <v>974</v>
      </c>
      <c r="J556" s="146" t="s">
        <v>93</v>
      </c>
      <c r="K556" s="61" t="s">
        <v>163</v>
      </c>
      <c r="L556" s="62" t="s">
        <v>125</v>
      </c>
      <c r="M556" s="63">
        <f>IFERROR(VLOOKUP(L556,'Listas Activos'!$B$24:$C$28,2,0),0)</f>
        <v>3</v>
      </c>
      <c r="N556" s="62" t="s">
        <v>115</v>
      </c>
      <c r="O556" s="63">
        <f>IFERROR(VLOOKUP(N556,'Listas Activos'!$B$31:$C$35,2,0),0)</f>
        <v>3</v>
      </c>
      <c r="P556" s="62" t="s">
        <v>96</v>
      </c>
      <c r="Q556" s="63">
        <f>IFERROR(VLOOKUP(P556,'Listas Activos'!$B$38:$C$42,2,0),0)</f>
        <v>5</v>
      </c>
      <c r="R556" s="63">
        <f t="shared" si="36"/>
        <v>3</v>
      </c>
      <c r="S556" s="93" t="str">
        <f>IFERROR(VLOOKUP(R556,'Listas Activos'!$B$4:$C$7,2,0),"-")</f>
        <v>Medio</v>
      </c>
      <c r="T556" s="66"/>
      <c r="U556" s="64" t="s">
        <v>116</v>
      </c>
      <c r="V556" s="137"/>
      <c r="W556" s="137"/>
      <c r="X556" s="137"/>
      <c r="Y556" s="137"/>
      <c r="Z556" s="64"/>
      <c r="AA556" s="137"/>
      <c r="AB556" s="137"/>
      <c r="AC556" s="137"/>
      <c r="AD556" s="138"/>
      <c r="AE556" s="137"/>
      <c r="AF556" s="124"/>
      <c r="AG556" s="137"/>
      <c r="AH556" s="139"/>
      <c r="AI556" s="94" t="str">
        <f>IF(ISERROR(VLOOKUP(AG556,'Listas Ley Transparencia'!$H$3:$M$17,2,0)),"",VLOOKUP(AG556,'Listas Ley Transparencia'!$H$3:$M$17,2,0))</f>
        <v/>
      </c>
      <c r="AJ556" s="95" t="str">
        <f>IF(ISERROR(VLOOKUP(AG556,'Listas Ley Transparencia'!$H$3:$M$17,3,0)),"",VLOOKUP(AG556,'Listas Ley Transparencia'!$H$3:$M$17,3,0))</f>
        <v/>
      </c>
      <c r="AK556" s="95" t="str">
        <f>IF(ISERROR(VLOOKUP(AG556,'Listas Ley Transparencia'!$H$3:$M$17,4,0)),"",VLOOKUP(AG556,'Listas Ley Transparencia'!$H$3:$M$17,4,0))</f>
        <v/>
      </c>
      <c r="AL556" s="96" t="str">
        <f>IF(ISERROR(VLOOKUP(AG556,'Listas Ley Transparencia'!$H$3:$M$17,6,0)),"",VLOOKUP(AG556,'Listas Ley Transparencia'!$H$3:$M$17,6,0))</f>
        <v/>
      </c>
      <c r="AM556" s="64"/>
      <c r="AN556" s="138"/>
      <c r="AO556" s="137"/>
      <c r="AP556" s="137"/>
      <c r="AQ556" s="139"/>
    </row>
    <row r="557" spans="1:43" ht="40" customHeight="1">
      <c r="A557" s="67">
        <v>550</v>
      </c>
      <c r="B557" s="464" t="s">
        <v>1355</v>
      </c>
      <c r="C557" s="465" t="s">
        <v>1356</v>
      </c>
      <c r="D557" s="204" t="s">
        <v>1414</v>
      </c>
      <c r="E557" s="204" t="s">
        <v>1407</v>
      </c>
      <c r="F557" s="289" t="s">
        <v>90</v>
      </c>
      <c r="G557" s="256" t="s">
        <v>1355</v>
      </c>
      <c r="H557" s="466" t="s">
        <v>974</v>
      </c>
      <c r="I557" s="466" t="s">
        <v>974</v>
      </c>
      <c r="J557" s="146" t="s">
        <v>93</v>
      </c>
      <c r="K557" s="61" t="s">
        <v>163</v>
      </c>
      <c r="L557" s="62" t="s">
        <v>125</v>
      </c>
      <c r="M557" s="63">
        <f>IFERROR(VLOOKUP(L557,'Listas Activos'!$B$24:$C$28,2,0),0)</f>
        <v>3</v>
      </c>
      <c r="N557" s="62" t="s">
        <v>115</v>
      </c>
      <c r="O557" s="63">
        <f>IFERROR(VLOOKUP(N557,'Listas Activos'!$B$31:$C$35,2,0),0)</f>
        <v>3</v>
      </c>
      <c r="P557" s="62" t="s">
        <v>115</v>
      </c>
      <c r="Q557" s="63">
        <f>IFERROR(VLOOKUP(P557,'Listas Activos'!$B$38:$C$42,2,0),0)</f>
        <v>3</v>
      </c>
      <c r="R557" s="63">
        <f t="shared" si="36"/>
        <v>3</v>
      </c>
      <c r="S557" s="93" t="str">
        <f>IFERROR(VLOOKUP(R557,'Listas Activos'!$B$4:$C$7,2,0),"-")</f>
        <v>Medio</v>
      </c>
      <c r="T557" s="66"/>
      <c r="U557" s="64" t="s">
        <v>116</v>
      </c>
      <c r="V557" s="137"/>
      <c r="W557" s="137"/>
      <c r="X557" s="137"/>
      <c r="Y557" s="137"/>
      <c r="Z557" s="64"/>
      <c r="AA557" s="137"/>
      <c r="AB557" s="137"/>
      <c r="AC557" s="137"/>
      <c r="AD557" s="138"/>
      <c r="AE557" s="137"/>
      <c r="AF557" s="124"/>
      <c r="AG557" s="137"/>
      <c r="AH557" s="139"/>
      <c r="AI557" s="94" t="str">
        <f>IF(ISERROR(VLOOKUP(AG557,'Listas Ley Transparencia'!$H$3:$M$17,2,0)),"",VLOOKUP(AG557,'Listas Ley Transparencia'!$H$3:$M$17,2,0))</f>
        <v/>
      </c>
      <c r="AJ557" s="95" t="str">
        <f>IF(ISERROR(VLOOKUP(AG557,'Listas Ley Transparencia'!$H$3:$M$17,3,0)),"",VLOOKUP(AG557,'Listas Ley Transparencia'!$H$3:$M$17,3,0))</f>
        <v/>
      </c>
      <c r="AK557" s="95" t="str">
        <f>IF(ISERROR(VLOOKUP(AG557,'Listas Ley Transparencia'!$H$3:$M$17,4,0)),"",VLOOKUP(AG557,'Listas Ley Transparencia'!$H$3:$M$17,4,0))</f>
        <v/>
      </c>
      <c r="AL557" s="96" t="str">
        <f>IF(ISERROR(VLOOKUP(AG557,'Listas Ley Transparencia'!$H$3:$M$17,6,0)),"",VLOOKUP(AG557,'Listas Ley Transparencia'!$H$3:$M$17,6,0))</f>
        <v/>
      </c>
      <c r="AM557" s="64"/>
      <c r="AN557" s="138"/>
      <c r="AO557" s="137"/>
      <c r="AP557" s="137"/>
      <c r="AQ557" s="139"/>
    </row>
    <row r="558" spans="1:43" ht="40" customHeight="1">
      <c r="A558" s="67">
        <v>551</v>
      </c>
      <c r="B558" s="464" t="s">
        <v>1355</v>
      </c>
      <c r="C558" s="465" t="s">
        <v>1356</v>
      </c>
      <c r="D558" s="204" t="s">
        <v>1415</v>
      </c>
      <c r="E558" s="204" t="s">
        <v>1409</v>
      </c>
      <c r="F558" s="289" t="s">
        <v>90</v>
      </c>
      <c r="G558" s="256" t="s">
        <v>1355</v>
      </c>
      <c r="H558" s="466" t="s">
        <v>974</v>
      </c>
      <c r="I558" s="466" t="s">
        <v>974</v>
      </c>
      <c r="J558" s="146" t="s">
        <v>93</v>
      </c>
      <c r="K558" s="61" t="s">
        <v>163</v>
      </c>
      <c r="L558" s="62" t="s">
        <v>125</v>
      </c>
      <c r="M558" s="63">
        <f>IFERROR(VLOOKUP(L558,'Listas Activos'!$B$24:$C$28,2,0),0)</f>
        <v>3</v>
      </c>
      <c r="N558" s="62" t="s">
        <v>115</v>
      </c>
      <c r="O558" s="63">
        <f>IFERROR(VLOOKUP(N558,'Listas Activos'!$B$31:$C$35,2,0),0)</f>
        <v>3</v>
      </c>
      <c r="P558" s="62" t="s">
        <v>96</v>
      </c>
      <c r="Q558" s="63">
        <f>IFERROR(VLOOKUP(P558,'Listas Activos'!$B$38:$C$42,2,0),0)</f>
        <v>5</v>
      </c>
      <c r="R558" s="63">
        <f t="shared" si="36"/>
        <v>3</v>
      </c>
      <c r="S558" s="93" t="str">
        <f>IFERROR(VLOOKUP(R558,'Listas Activos'!$B$4:$C$7,2,0),"-")</f>
        <v>Medio</v>
      </c>
      <c r="T558" s="66"/>
      <c r="U558" s="64" t="s">
        <v>116</v>
      </c>
      <c r="V558" s="137"/>
      <c r="W558" s="137"/>
      <c r="X558" s="137"/>
      <c r="Y558" s="137"/>
      <c r="Z558" s="64"/>
      <c r="AA558" s="137"/>
      <c r="AB558" s="137"/>
      <c r="AC558" s="137"/>
      <c r="AD558" s="138"/>
      <c r="AE558" s="137"/>
      <c r="AF558" s="124"/>
      <c r="AG558" s="137"/>
      <c r="AH558" s="139"/>
      <c r="AI558" s="94" t="str">
        <f>IF(ISERROR(VLOOKUP(AG558,'Listas Ley Transparencia'!$H$3:$M$17,2,0)),"",VLOOKUP(AG558,'Listas Ley Transparencia'!$H$3:$M$17,2,0))</f>
        <v/>
      </c>
      <c r="AJ558" s="95" t="str">
        <f>IF(ISERROR(VLOOKUP(AG558,'Listas Ley Transparencia'!$H$3:$M$17,3,0)),"",VLOOKUP(AG558,'Listas Ley Transparencia'!$H$3:$M$17,3,0))</f>
        <v/>
      </c>
      <c r="AK558" s="95" t="str">
        <f>IF(ISERROR(VLOOKUP(AG558,'Listas Ley Transparencia'!$H$3:$M$17,4,0)),"",VLOOKUP(AG558,'Listas Ley Transparencia'!$H$3:$M$17,4,0))</f>
        <v/>
      </c>
      <c r="AL558" s="96" t="str">
        <f>IF(ISERROR(VLOOKUP(AG558,'Listas Ley Transparencia'!$H$3:$M$17,6,0)),"",VLOOKUP(AG558,'Listas Ley Transparencia'!$H$3:$M$17,6,0))</f>
        <v/>
      </c>
      <c r="AM558" s="64"/>
      <c r="AN558" s="138"/>
      <c r="AO558" s="137"/>
      <c r="AP558" s="137"/>
      <c r="AQ558" s="139"/>
    </row>
    <row r="559" spans="1:43" ht="40" customHeight="1">
      <c r="A559" s="67">
        <v>552</v>
      </c>
      <c r="B559" s="464" t="s">
        <v>1355</v>
      </c>
      <c r="C559" s="465" t="s">
        <v>1356</v>
      </c>
      <c r="D559" s="204" t="s">
        <v>1416</v>
      </c>
      <c r="E559" s="204" t="s">
        <v>1417</v>
      </c>
      <c r="F559" s="289" t="s">
        <v>90</v>
      </c>
      <c r="G559" s="256" t="s">
        <v>1355</v>
      </c>
      <c r="H559" s="466" t="s">
        <v>974</v>
      </c>
      <c r="I559" s="466" t="s">
        <v>974</v>
      </c>
      <c r="J559" s="146" t="s">
        <v>93</v>
      </c>
      <c r="K559" s="61" t="s">
        <v>163</v>
      </c>
      <c r="L559" s="62" t="s">
        <v>125</v>
      </c>
      <c r="M559" s="63">
        <f>IFERROR(VLOOKUP(L559,'Listas Activos'!$B$24:$C$28,2,0),0)</f>
        <v>3</v>
      </c>
      <c r="N559" s="62" t="s">
        <v>115</v>
      </c>
      <c r="O559" s="63">
        <f>IFERROR(VLOOKUP(N559,'Listas Activos'!$B$31:$C$35,2,0),0)</f>
        <v>3</v>
      </c>
      <c r="P559" s="62" t="s">
        <v>115</v>
      </c>
      <c r="Q559" s="63">
        <f>IFERROR(VLOOKUP(P559,'Listas Activos'!$B$38:$C$42,2,0),0)</f>
        <v>3</v>
      </c>
      <c r="R559" s="63">
        <f t="shared" si="36"/>
        <v>3</v>
      </c>
      <c r="S559" s="93" t="str">
        <f>IFERROR(VLOOKUP(R559,'Listas Activos'!$B$4:$C$7,2,0),"-")</f>
        <v>Medio</v>
      </c>
      <c r="T559" s="66"/>
      <c r="U559" s="64" t="s">
        <v>116</v>
      </c>
      <c r="V559" s="137"/>
      <c r="W559" s="137"/>
      <c r="X559" s="137"/>
      <c r="Y559" s="137"/>
      <c r="Z559" s="64"/>
      <c r="AA559" s="137"/>
      <c r="AB559" s="137"/>
      <c r="AC559" s="137"/>
      <c r="AD559" s="138"/>
      <c r="AE559" s="137"/>
      <c r="AF559" s="124"/>
      <c r="AG559" s="137"/>
      <c r="AH559" s="139"/>
      <c r="AI559" s="94" t="str">
        <f>IF(ISERROR(VLOOKUP(AG559,'Listas Ley Transparencia'!$H$3:$M$17,2,0)),"",VLOOKUP(AG559,'Listas Ley Transparencia'!$H$3:$M$17,2,0))</f>
        <v/>
      </c>
      <c r="AJ559" s="95" t="str">
        <f>IF(ISERROR(VLOOKUP(AG559,'Listas Ley Transparencia'!$H$3:$M$17,3,0)),"",VLOOKUP(AG559,'Listas Ley Transparencia'!$H$3:$M$17,3,0))</f>
        <v/>
      </c>
      <c r="AK559" s="95" t="str">
        <f>IF(ISERROR(VLOOKUP(AG559,'Listas Ley Transparencia'!$H$3:$M$17,4,0)),"",VLOOKUP(AG559,'Listas Ley Transparencia'!$H$3:$M$17,4,0))</f>
        <v/>
      </c>
      <c r="AL559" s="96" t="str">
        <f>IF(ISERROR(VLOOKUP(AG559,'Listas Ley Transparencia'!$H$3:$M$17,6,0)),"",VLOOKUP(AG559,'Listas Ley Transparencia'!$H$3:$M$17,6,0))</f>
        <v/>
      </c>
      <c r="AM559" s="64"/>
      <c r="AN559" s="138"/>
      <c r="AO559" s="137"/>
      <c r="AP559" s="137"/>
      <c r="AQ559" s="139"/>
    </row>
    <row r="560" spans="1:43" ht="40" customHeight="1">
      <c r="A560" s="67">
        <v>553</v>
      </c>
      <c r="B560" s="464" t="s">
        <v>1355</v>
      </c>
      <c r="C560" s="465" t="s">
        <v>1356</v>
      </c>
      <c r="D560" s="204" t="s">
        <v>1418</v>
      </c>
      <c r="E560" s="204" t="s">
        <v>1409</v>
      </c>
      <c r="F560" s="289" t="s">
        <v>90</v>
      </c>
      <c r="G560" s="256" t="s">
        <v>1355</v>
      </c>
      <c r="H560" s="466" t="s">
        <v>974</v>
      </c>
      <c r="I560" s="466" t="s">
        <v>974</v>
      </c>
      <c r="J560" s="146" t="s">
        <v>93</v>
      </c>
      <c r="K560" s="61" t="s">
        <v>163</v>
      </c>
      <c r="L560" s="62" t="s">
        <v>125</v>
      </c>
      <c r="M560" s="63">
        <f>IFERROR(VLOOKUP(L560,'Listas Activos'!$B$24:$C$28,2,0),0)</f>
        <v>3</v>
      </c>
      <c r="N560" s="62" t="s">
        <v>115</v>
      </c>
      <c r="O560" s="63">
        <f>IFERROR(VLOOKUP(N560,'Listas Activos'!$B$31:$C$35,2,0),0)</f>
        <v>3</v>
      </c>
      <c r="P560" s="62" t="s">
        <v>96</v>
      </c>
      <c r="Q560" s="63">
        <f>IFERROR(VLOOKUP(P560,'Listas Activos'!$B$38:$C$42,2,0),0)</f>
        <v>5</v>
      </c>
      <c r="R560" s="63">
        <f t="shared" si="36"/>
        <v>3</v>
      </c>
      <c r="S560" s="93" t="str">
        <f>IFERROR(VLOOKUP(R560,'Listas Activos'!$B$4:$C$7,2,0),"-")</f>
        <v>Medio</v>
      </c>
      <c r="T560" s="66"/>
      <c r="U560" s="64" t="s">
        <v>116</v>
      </c>
      <c r="V560" s="137"/>
      <c r="W560" s="137"/>
      <c r="X560" s="137"/>
      <c r="Y560" s="137"/>
      <c r="Z560" s="64"/>
      <c r="AA560" s="137"/>
      <c r="AB560" s="137"/>
      <c r="AC560" s="137"/>
      <c r="AD560" s="138"/>
      <c r="AE560" s="137"/>
      <c r="AF560" s="124"/>
      <c r="AG560" s="137"/>
      <c r="AH560" s="139"/>
      <c r="AI560" s="94" t="str">
        <f>IF(ISERROR(VLOOKUP(AG560,'Listas Ley Transparencia'!$H$3:$M$17,2,0)),"",VLOOKUP(AG560,'Listas Ley Transparencia'!$H$3:$M$17,2,0))</f>
        <v/>
      </c>
      <c r="AJ560" s="95" t="str">
        <f>IF(ISERROR(VLOOKUP(AG560,'Listas Ley Transparencia'!$H$3:$M$17,3,0)),"",VLOOKUP(AG560,'Listas Ley Transparencia'!$H$3:$M$17,3,0))</f>
        <v/>
      </c>
      <c r="AK560" s="95" t="str">
        <f>IF(ISERROR(VLOOKUP(AG560,'Listas Ley Transparencia'!$H$3:$M$17,4,0)),"",VLOOKUP(AG560,'Listas Ley Transparencia'!$H$3:$M$17,4,0))</f>
        <v/>
      </c>
      <c r="AL560" s="96" t="str">
        <f>IF(ISERROR(VLOOKUP(AG560,'Listas Ley Transparencia'!$H$3:$M$17,6,0)),"",VLOOKUP(AG560,'Listas Ley Transparencia'!$H$3:$M$17,6,0))</f>
        <v/>
      </c>
      <c r="AM560" s="64"/>
      <c r="AN560" s="138"/>
      <c r="AO560" s="137"/>
      <c r="AP560" s="137"/>
      <c r="AQ560" s="139"/>
    </row>
    <row r="561" spans="1:43" ht="40" customHeight="1">
      <c r="A561" s="67">
        <v>554</v>
      </c>
      <c r="B561" s="464" t="s">
        <v>1355</v>
      </c>
      <c r="C561" s="465" t="s">
        <v>1356</v>
      </c>
      <c r="D561" s="204" t="s">
        <v>1419</v>
      </c>
      <c r="E561" s="204" t="s">
        <v>1417</v>
      </c>
      <c r="F561" s="289" t="s">
        <v>90</v>
      </c>
      <c r="G561" s="256" t="s">
        <v>1355</v>
      </c>
      <c r="H561" s="466" t="s">
        <v>974</v>
      </c>
      <c r="I561" s="466" t="s">
        <v>974</v>
      </c>
      <c r="J561" s="146" t="s">
        <v>93</v>
      </c>
      <c r="K561" s="61" t="s">
        <v>163</v>
      </c>
      <c r="L561" s="62" t="s">
        <v>125</v>
      </c>
      <c r="M561" s="63">
        <f>IFERROR(VLOOKUP(L561,'Listas Activos'!$B$24:$C$28,2,0),0)</f>
        <v>3</v>
      </c>
      <c r="N561" s="62" t="s">
        <v>115</v>
      </c>
      <c r="O561" s="63">
        <f>IFERROR(VLOOKUP(N561,'Listas Activos'!$B$31:$C$35,2,0),0)</f>
        <v>3</v>
      </c>
      <c r="P561" s="62" t="s">
        <v>115</v>
      </c>
      <c r="Q561" s="63">
        <f>IFERROR(VLOOKUP(P561,'Listas Activos'!$B$38:$C$42,2,0),0)</f>
        <v>3</v>
      </c>
      <c r="R561" s="63">
        <f t="shared" si="36"/>
        <v>3</v>
      </c>
      <c r="S561" s="93" t="str">
        <f>IFERROR(VLOOKUP(R561,'Listas Activos'!$B$4:$C$7,2,0),"-")</f>
        <v>Medio</v>
      </c>
      <c r="T561" s="66"/>
      <c r="U561" s="64" t="s">
        <v>116</v>
      </c>
      <c r="V561" s="137"/>
      <c r="W561" s="137"/>
      <c r="X561" s="137"/>
      <c r="Y561" s="137"/>
      <c r="Z561" s="64"/>
      <c r="AA561" s="137"/>
      <c r="AB561" s="137"/>
      <c r="AC561" s="137"/>
      <c r="AD561" s="138"/>
      <c r="AE561" s="137"/>
      <c r="AF561" s="124"/>
      <c r="AG561" s="137"/>
      <c r="AH561" s="139"/>
      <c r="AI561" s="94" t="str">
        <f>IF(ISERROR(VLOOKUP(AG561,'Listas Ley Transparencia'!$H$3:$M$17,2,0)),"",VLOOKUP(AG561,'Listas Ley Transparencia'!$H$3:$M$17,2,0))</f>
        <v/>
      </c>
      <c r="AJ561" s="95" t="str">
        <f>IF(ISERROR(VLOOKUP(AG561,'Listas Ley Transparencia'!$H$3:$M$17,3,0)),"",VLOOKUP(AG561,'Listas Ley Transparencia'!$H$3:$M$17,3,0))</f>
        <v/>
      </c>
      <c r="AK561" s="95" t="str">
        <f>IF(ISERROR(VLOOKUP(AG561,'Listas Ley Transparencia'!$H$3:$M$17,4,0)),"",VLOOKUP(AG561,'Listas Ley Transparencia'!$H$3:$M$17,4,0))</f>
        <v/>
      </c>
      <c r="AL561" s="96" t="str">
        <f>IF(ISERROR(VLOOKUP(AG561,'Listas Ley Transparencia'!$H$3:$M$17,6,0)),"",VLOOKUP(AG561,'Listas Ley Transparencia'!$H$3:$M$17,6,0))</f>
        <v/>
      </c>
      <c r="AM561" s="64"/>
      <c r="AN561" s="138"/>
      <c r="AO561" s="137"/>
      <c r="AP561" s="137"/>
      <c r="AQ561" s="139"/>
    </row>
    <row r="562" spans="1:43" ht="40" customHeight="1">
      <c r="A562" s="67">
        <v>555</v>
      </c>
      <c r="B562" s="464" t="s">
        <v>1355</v>
      </c>
      <c r="C562" s="465" t="s">
        <v>1356</v>
      </c>
      <c r="D562" s="204" t="s">
        <v>1420</v>
      </c>
      <c r="E562" s="204" t="s">
        <v>1409</v>
      </c>
      <c r="F562" s="289" t="s">
        <v>90</v>
      </c>
      <c r="G562" s="256" t="s">
        <v>1355</v>
      </c>
      <c r="H562" s="466" t="s">
        <v>974</v>
      </c>
      <c r="I562" s="466" t="s">
        <v>974</v>
      </c>
      <c r="J562" s="146" t="s">
        <v>93</v>
      </c>
      <c r="K562" s="61" t="s">
        <v>163</v>
      </c>
      <c r="L562" s="62" t="s">
        <v>125</v>
      </c>
      <c r="M562" s="63">
        <f>IFERROR(VLOOKUP(L562,'Listas Activos'!$B$24:$C$28,2,0),0)</f>
        <v>3</v>
      </c>
      <c r="N562" s="62" t="s">
        <v>115</v>
      </c>
      <c r="O562" s="63">
        <f>IFERROR(VLOOKUP(N562,'Listas Activos'!$B$31:$C$35,2,0),0)</f>
        <v>3</v>
      </c>
      <c r="P562" s="62" t="s">
        <v>96</v>
      </c>
      <c r="Q562" s="63">
        <f>IFERROR(VLOOKUP(P562,'Listas Activos'!$B$38:$C$42,2,0),0)</f>
        <v>5</v>
      </c>
      <c r="R562" s="63">
        <f t="shared" si="36"/>
        <v>3</v>
      </c>
      <c r="S562" s="93" t="str">
        <f>IFERROR(VLOOKUP(R562,'Listas Activos'!$B$4:$C$7,2,0),"-")</f>
        <v>Medio</v>
      </c>
      <c r="T562" s="66"/>
      <c r="U562" s="64" t="s">
        <v>116</v>
      </c>
      <c r="V562" s="137"/>
      <c r="W562" s="137"/>
      <c r="X562" s="137"/>
      <c r="Y562" s="137"/>
      <c r="Z562" s="64"/>
      <c r="AA562" s="137"/>
      <c r="AB562" s="137"/>
      <c r="AC562" s="137"/>
      <c r="AD562" s="138"/>
      <c r="AE562" s="137"/>
      <c r="AF562" s="124"/>
      <c r="AG562" s="137"/>
      <c r="AH562" s="139"/>
      <c r="AI562" s="94" t="str">
        <f>IF(ISERROR(VLOOKUP(AG562,'Listas Ley Transparencia'!$H$3:$M$17,2,0)),"",VLOOKUP(AG562,'Listas Ley Transparencia'!$H$3:$M$17,2,0))</f>
        <v/>
      </c>
      <c r="AJ562" s="95" t="str">
        <f>IF(ISERROR(VLOOKUP(AG562,'Listas Ley Transparencia'!$H$3:$M$17,3,0)),"",VLOOKUP(AG562,'Listas Ley Transparencia'!$H$3:$M$17,3,0))</f>
        <v/>
      </c>
      <c r="AK562" s="95" t="str">
        <f>IF(ISERROR(VLOOKUP(AG562,'Listas Ley Transparencia'!$H$3:$M$17,4,0)),"",VLOOKUP(AG562,'Listas Ley Transparencia'!$H$3:$M$17,4,0))</f>
        <v/>
      </c>
      <c r="AL562" s="96" t="str">
        <f>IF(ISERROR(VLOOKUP(AG562,'Listas Ley Transparencia'!$H$3:$M$17,6,0)),"",VLOOKUP(AG562,'Listas Ley Transparencia'!$H$3:$M$17,6,0))</f>
        <v/>
      </c>
      <c r="AM562" s="64"/>
      <c r="AN562" s="138"/>
      <c r="AO562" s="137"/>
      <c r="AP562" s="137"/>
      <c r="AQ562" s="139"/>
    </row>
    <row r="563" spans="1:43" ht="40" customHeight="1">
      <c r="A563" s="67">
        <v>556</v>
      </c>
      <c r="B563" s="464" t="s">
        <v>1355</v>
      </c>
      <c r="C563" s="465" t="s">
        <v>1356</v>
      </c>
      <c r="D563" s="204" t="s">
        <v>1421</v>
      </c>
      <c r="E563" s="204" t="s">
        <v>1417</v>
      </c>
      <c r="F563" s="289" t="s">
        <v>90</v>
      </c>
      <c r="G563" s="256" t="s">
        <v>1355</v>
      </c>
      <c r="H563" s="466" t="s">
        <v>974</v>
      </c>
      <c r="I563" s="466" t="s">
        <v>974</v>
      </c>
      <c r="J563" s="146" t="s">
        <v>93</v>
      </c>
      <c r="K563" s="61" t="s">
        <v>163</v>
      </c>
      <c r="L563" s="62" t="s">
        <v>125</v>
      </c>
      <c r="M563" s="63">
        <f>IFERROR(VLOOKUP(L563,'Listas Activos'!$B$24:$C$28,2,0),0)</f>
        <v>3</v>
      </c>
      <c r="N563" s="62" t="s">
        <v>115</v>
      </c>
      <c r="O563" s="63">
        <f>IFERROR(VLOOKUP(N563,'Listas Activos'!$B$31:$C$35,2,0),0)</f>
        <v>3</v>
      </c>
      <c r="P563" s="62" t="s">
        <v>115</v>
      </c>
      <c r="Q563" s="63">
        <f>IFERROR(VLOOKUP(P563,'Listas Activos'!$B$38:$C$42,2,0),0)</f>
        <v>3</v>
      </c>
      <c r="R563" s="63">
        <f t="shared" si="36"/>
        <v>3</v>
      </c>
      <c r="S563" s="93" t="str">
        <f>IFERROR(VLOOKUP(R563,'Listas Activos'!$B$4:$C$7,2,0),"-")</f>
        <v>Medio</v>
      </c>
      <c r="T563" s="66"/>
      <c r="U563" s="64" t="s">
        <v>116</v>
      </c>
      <c r="V563" s="137"/>
      <c r="W563" s="137"/>
      <c r="X563" s="137"/>
      <c r="Y563" s="137"/>
      <c r="Z563" s="64"/>
      <c r="AA563" s="137"/>
      <c r="AB563" s="137"/>
      <c r="AC563" s="137"/>
      <c r="AD563" s="138"/>
      <c r="AE563" s="137"/>
      <c r="AF563" s="124"/>
      <c r="AG563" s="137"/>
      <c r="AH563" s="139"/>
      <c r="AI563" s="94" t="str">
        <f>IF(ISERROR(VLOOKUP(AG563,'Listas Ley Transparencia'!$H$3:$M$17,2,0)),"",VLOOKUP(AG563,'Listas Ley Transparencia'!$H$3:$M$17,2,0))</f>
        <v/>
      </c>
      <c r="AJ563" s="95" t="str">
        <f>IF(ISERROR(VLOOKUP(AG563,'Listas Ley Transparencia'!$H$3:$M$17,3,0)),"",VLOOKUP(AG563,'Listas Ley Transparencia'!$H$3:$M$17,3,0))</f>
        <v/>
      </c>
      <c r="AK563" s="95" t="str">
        <f>IF(ISERROR(VLOOKUP(AG563,'Listas Ley Transparencia'!$H$3:$M$17,4,0)),"",VLOOKUP(AG563,'Listas Ley Transparencia'!$H$3:$M$17,4,0))</f>
        <v/>
      </c>
      <c r="AL563" s="96" t="str">
        <f>IF(ISERROR(VLOOKUP(AG563,'Listas Ley Transparencia'!$H$3:$M$17,6,0)),"",VLOOKUP(AG563,'Listas Ley Transparencia'!$H$3:$M$17,6,0))</f>
        <v/>
      </c>
      <c r="AM563" s="64"/>
      <c r="AN563" s="138"/>
      <c r="AO563" s="137"/>
      <c r="AP563" s="137"/>
      <c r="AQ563" s="139"/>
    </row>
    <row r="564" spans="1:43" ht="40" customHeight="1">
      <c r="A564" s="67">
        <v>557</v>
      </c>
      <c r="B564" s="464" t="s">
        <v>1355</v>
      </c>
      <c r="C564" s="465" t="s">
        <v>1356</v>
      </c>
      <c r="D564" s="204" t="s">
        <v>1422</v>
      </c>
      <c r="E564" s="204" t="s">
        <v>1409</v>
      </c>
      <c r="F564" s="289" t="s">
        <v>137</v>
      </c>
      <c r="G564" s="256" t="s">
        <v>1355</v>
      </c>
      <c r="H564" s="466" t="s">
        <v>974</v>
      </c>
      <c r="I564" s="466" t="s">
        <v>974</v>
      </c>
      <c r="J564" s="146" t="s">
        <v>93</v>
      </c>
      <c r="K564" s="61" t="s">
        <v>163</v>
      </c>
      <c r="L564" s="62" t="s">
        <v>125</v>
      </c>
      <c r="M564" s="63">
        <f>IFERROR(VLOOKUP(L564,'Listas Activos'!$B$24:$C$28,2,0),0)</f>
        <v>3</v>
      </c>
      <c r="N564" s="62" t="s">
        <v>115</v>
      </c>
      <c r="O564" s="63">
        <f>IFERROR(VLOOKUP(N564,'Listas Activos'!$B$31:$C$35,2,0),0)</f>
        <v>3</v>
      </c>
      <c r="P564" s="62" t="s">
        <v>96</v>
      </c>
      <c r="Q564" s="63">
        <f>IFERROR(VLOOKUP(P564,'Listas Activos'!$B$38:$C$42,2,0),0)</f>
        <v>5</v>
      </c>
      <c r="R564" s="63">
        <f t="shared" si="36"/>
        <v>3</v>
      </c>
      <c r="S564" s="93" t="str">
        <f>IFERROR(VLOOKUP(R564,'Listas Activos'!$B$4:$C$7,2,0),"-")</f>
        <v>Medio</v>
      </c>
      <c r="T564" s="66"/>
      <c r="U564" s="64" t="s">
        <v>116</v>
      </c>
      <c r="V564" s="137"/>
      <c r="W564" s="137"/>
      <c r="X564" s="137"/>
      <c r="Y564" s="137"/>
      <c r="Z564" s="64"/>
      <c r="AA564" s="137"/>
      <c r="AB564" s="137"/>
      <c r="AC564" s="137"/>
      <c r="AD564" s="138"/>
      <c r="AE564" s="137"/>
      <c r="AF564" s="124"/>
      <c r="AG564" s="137"/>
      <c r="AH564" s="139"/>
      <c r="AI564" s="94"/>
      <c r="AJ564" s="95"/>
      <c r="AK564" s="95"/>
      <c r="AL564" s="96"/>
      <c r="AM564" s="64"/>
      <c r="AN564" s="138"/>
      <c r="AO564" s="137"/>
      <c r="AP564" s="137"/>
      <c r="AQ564" s="139"/>
    </row>
    <row r="565" spans="1:43" ht="40" customHeight="1">
      <c r="A565" s="67">
        <v>558</v>
      </c>
      <c r="B565" s="464" t="s">
        <v>1355</v>
      </c>
      <c r="C565" s="465" t="s">
        <v>1356</v>
      </c>
      <c r="D565" s="204" t="s">
        <v>1423</v>
      </c>
      <c r="E565" s="204" t="s">
        <v>1417</v>
      </c>
      <c r="F565" s="289" t="s">
        <v>137</v>
      </c>
      <c r="G565" s="256" t="s">
        <v>1355</v>
      </c>
      <c r="H565" s="466" t="s">
        <v>974</v>
      </c>
      <c r="I565" s="466" t="s">
        <v>974</v>
      </c>
      <c r="J565" s="146" t="s">
        <v>93</v>
      </c>
      <c r="K565" s="61" t="s">
        <v>163</v>
      </c>
      <c r="L565" s="62" t="s">
        <v>125</v>
      </c>
      <c r="M565" s="63">
        <f>IFERROR(VLOOKUP(L565,'Listas Activos'!$B$24:$C$28,2,0),0)</f>
        <v>3</v>
      </c>
      <c r="N565" s="62" t="s">
        <v>115</v>
      </c>
      <c r="O565" s="63">
        <f>IFERROR(VLOOKUP(N565,'Listas Activos'!$B$31:$C$35,2,0),0)</f>
        <v>3</v>
      </c>
      <c r="P565" s="62" t="s">
        <v>115</v>
      </c>
      <c r="Q565" s="63">
        <f>IFERROR(VLOOKUP(P565,'Listas Activos'!$B$38:$C$42,2,0),0)</f>
        <v>3</v>
      </c>
      <c r="R565" s="63">
        <f t="shared" si="36"/>
        <v>3</v>
      </c>
      <c r="S565" s="93" t="str">
        <f>IFERROR(VLOOKUP(R565,'Listas Activos'!$B$4:$C$7,2,0),"-")</f>
        <v>Medio</v>
      </c>
      <c r="T565" s="66"/>
      <c r="U565" s="64" t="s">
        <v>116</v>
      </c>
      <c r="V565" s="137"/>
      <c r="W565" s="137"/>
      <c r="X565" s="137"/>
      <c r="Y565" s="137"/>
      <c r="Z565" s="64"/>
      <c r="AA565" s="137"/>
      <c r="AB565" s="137"/>
      <c r="AC565" s="137"/>
      <c r="AD565" s="138"/>
      <c r="AE565" s="137"/>
      <c r="AF565" s="124"/>
      <c r="AG565" s="137"/>
      <c r="AH565" s="139"/>
      <c r="AI565" s="94"/>
      <c r="AJ565" s="95"/>
      <c r="AK565" s="95"/>
      <c r="AL565" s="96"/>
      <c r="AM565" s="64"/>
      <c r="AN565" s="138"/>
      <c r="AO565" s="137"/>
      <c r="AP565" s="137"/>
      <c r="AQ565" s="139"/>
    </row>
    <row r="566" spans="1:43" ht="40" customHeight="1">
      <c r="A566" s="67">
        <v>559</v>
      </c>
      <c r="B566" s="464" t="s">
        <v>1355</v>
      </c>
      <c r="C566" s="465" t="s">
        <v>1356</v>
      </c>
      <c r="D566" s="204" t="s">
        <v>1424</v>
      </c>
      <c r="E566" s="204" t="s">
        <v>1409</v>
      </c>
      <c r="F566" s="289" t="s">
        <v>137</v>
      </c>
      <c r="G566" s="256" t="s">
        <v>1355</v>
      </c>
      <c r="H566" s="466" t="s">
        <v>974</v>
      </c>
      <c r="I566" s="466" t="s">
        <v>974</v>
      </c>
      <c r="J566" s="146" t="s">
        <v>93</v>
      </c>
      <c r="K566" s="61" t="s">
        <v>163</v>
      </c>
      <c r="L566" s="62" t="s">
        <v>125</v>
      </c>
      <c r="M566" s="63">
        <f>IFERROR(VLOOKUP(L566,'Listas Activos'!$B$24:$C$28,2,0),0)</f>
        <v>3</v>
      </c>
      <c r="N566" s="62" t="s">
        <v>115</v>
      </c>
      <c r="O566" s="63">
        <f>IFERROR(VLOOKUP(N566,'Listas Activos'!$B$31:$C$35,2,0),0)</f>
        <v>3</v>
      </c>
      <c r="P566" s="62" t="s">
        <v>115</v>
      </c>
      <c r="Q566" s="63">
        <f>IFERROR(VLOOKUP(P566,'Listas Activos'!$B$38:$C$42,2,0),0)</f>
        <v>3</v>
      </c>
      <c r="R566" s="63">
        <f t="shared" ref="R566:R567" si="37">IF(AND(M566&gt;0,O566&gt;0,Q566&gt;0,U566="Si"),5,IF(OR(M566=0,O566=0,Q566=0),0,IF(AND(M566=1,O566=1,Q566=1),1,(IF(OR(AND(M566=5,O566=5),AND(O566=5,Q566=5),AND(M566=5,Q566=5),AND(M566=5,O566=5,Q566=5)),5,3)))))</f>
        <v>3</v>
      </c>
      <c r="S566" s="93" t="str">
        <f>IFERROR(VLOOKUP(R566,'Listas Activos'!$B$4:$C$7,2,0),"-")</f>
        <v>Medio</v>
      </c>
      <c r="T566" s="66"/>
      <c r="U566" s="64" t="s">
        <v>116</v>
      </c>
      <c r="V566" s="137"/>
      <c r="W566" s="137"/>
      <c r="X566" s="137"/>
      <c r="Y566" s="137"/>
      <c r="Z566" s="64"/>
      <c r="AA566" s="137"/>
      <c r="AB566" s="137"/>
      <c r="AC566" s="137"/>
      <c r="AD566" s="138"/>
      <c r="AE566" s="137"/>
      <c r="AF566" s="124"/>
      <c r="AG566" s="137"/>
      <c r="AH566" s="139"/>
      <c r="AI566" s="94"/>
      <c r="AJ566" s="95"/>
      <c r="AK566" s="95"/>
      <c r="AL566" s="96"/>
      <c r="AM566" s="64"/>
      <c r="AN566" s="138"/>
      <c r="AO566" s="137"/>
      <c r="AP566" s="137"/>
      <c r="AQ566" s="139"/>
    </row>
    <row r="567" spans="1:43" ht="40" customHeight="1">
      <c r="A567" s="67">
        <v>560</v>
      </c>
      <c r="B567" s="464" t="s">
        <v>1355</v>
      </c>
      <c r="C567" s="465" t="s">
        <v>1356</v>
      </c>
      <c r="D567" s="204" t="s">
        <v>1425</v>
      </c>
      <c r="E567" s="204" t="s">
        <v>1417</v>
      </c>
      <c r="F567" s="289" t="s">
        <v>137</v>
      </c>
      <c r="G567" s="256" t="s">
        <v>1355</v>
      </c>
      <c r="H567" s="466" t="s">
        <v>974</v>
      </c>
      <c r="I567" s="466" t="s">
        <v>974</v>
      </c>
      <c r="J567" s="146" t="s">
        <v>93</v>
      </c>
      <c r="K567" s="61" t="s">
        <v>163</v>
      </c>
      <c r="L567" s="62" t="s">
        <v>125</v>
      </c>
      <c r="M567" s="63">
        <f>IFERROR(VLOOKUP(L567,'Listas Activos'!$B$24:$C$28,2,0),0)</f>
        <v>3</v>
      </c>
      <c r="N567" s="62" t="s">
        <v>115</v>
      </c>
      <c r="O567" s="63">
        <f>IFERROR(VLOOKUP(N567,'Listas Activos'!$B$31:$C$35,2,0),0)</f>
        <v>3</v>
      </c>
      <c r="P567" s="62" t="s">
        <v>115</v>
      </c>
      <c r="Q567" s="63">
        <f>IFERROR(VLOOKUP(P567,'Listas Activos'!$B$38:$C$42,2,0),0)</f>
        <v>3</v>
      </c>
      <c r="R567" s="63">
        <f t="shared" si="37"/>
        <v>3</v>
      </c>
      <c r="S567" s="93" t="str">
        <f>IFERROR(VLOOKUP(R567,'Listas Activos'!$B$4:$C$7,2,0),"-")</f>
        <v>Medio</v>
      </c>
      <c r="T567" s="66"/>
      <c r="U567" s="64" t="s">
        <v>116</v>
      </c>
      <c r="V567" s="137"/>
      <c r="W567" s="137"/>
      <c r="X567" s="137"/>
      <c r="Y567" s="137"/>
      <c r="Z567" s="64"/>
      <c r="AA567" s="137"/>
      <c r="AB567" s="137"/>
      <c r="AC567" s="137"/>
      <c r="AD567" s="138"/>
      <c r="AE567" s="137"/>
      <c r="AF567" s="124"/>
      <c r="AG567" s="137"/>
      <c r="AH567" s="139"/>
      <c r="AI567" s="94"/>
      <c r="AJ567" s="95"/>
      <c r="AK567" s="95"/>
      <c r="AL567" s="96"/>
      <c r="AM567" s="64"/>
      <c r="AN567" s="138"/>
      <c r="AO567" s="137"/>
      <c r="AP567" s="137"/>
      <c r="AQ567" s="139"/>
    </row>
    <row r="568" spans="1:43" ht="40" customHeight="1">
      <c r="A568" s="67">
        <v>561</v>
      </c>
      <c r="B568" s="464" t="s">
        <v>1355</v>
      </c>
      <c r="C568" s="465" t="s">
        <v>1356</v>
      </c>
      <c r="D568" s="204" t="s">
        <v>1426</v>
      </c>
      <c r="E568" s="204" t="s">
        <v>1409</v>
      </c>
      <c r="F568" s="289" t="s">
        <v>90</v>
      </c>
      <c r="G568" s="256" t="s">
        <v>1355</v>
      </c>
      <c r="H568" s="466" t="s">
        <v>974</v>
      </c>
      <c r="I568" s="466" t="s">
        <v>974</v>
      </c>
      <c r="J568" s="146" t="s">
        <v>93</v>
      </c>
      <c r="K568" s="61" t="s">
        <v>163</v>
      </c>
      <c r="L568" s="62" t="s">
        <v>125</v>
      </c>
      <c r="M568" s="63">
        <f>IFERROR(VLOOKUP(L568,'Listas Activos'!$B$24:$C$28,2,0),0)</f>
        <v>3</v>
      </c>
      <c r="N568" s="62" t="s">
        <v>115</v>
      </c>
      <c r="O568" s="63">
        <f>IFERROR(VLOOKUP(N568,'Listas Activos'!$B$31:$C$35,2,0),0)</f>
        <v>3</v>
      </c>
      <c r="P568" s="62" t="s">
        <v>96</v>
      </c>
      <c r="Q568" s="63">
        <f>IFERROR(VLOOKUP(P568,'Listas Activos'!$B$38:$C$42,2,0),0)</f>
        <v>5</v>
      </c>
      <c r="R568" s="63">
        <f t="shared" ref="R568:R599" si="38">IF(AND(M568&gt;0,O568&gt;0,Q568&gt;0,U568="Si"),5,IF(OR(M568=0,O568=0,Q568=0),0,IF(AND(M568=1,O568=1,Q568=1),1,(IF(OR(AND(M568=5,O568=5),AND(O568=5,Q568=5),AND(M568=5,Q568=5),AND(M568=5,O568=5,Q568=5)),5,3)))))</f>
        <v>3</v>
      </c>
      <c r="S568" s="93" t="str">
        <f>IFERROR(VLOOKUP(R568,'Listas Activos'!$B$4:$C$7,2,0),"-")</f>
        <v>Medio</v>
      </c>
      <c r="T568" s="66"/>
      <c r="U568" s="64" t="s">
        <v>116</v>
      </c>
      <c r="V568" s="137"/>
      <c r="W568" s="137"/>
      <c r="X568" s="137"/>
      <c r="Y568" s="137"/>
      <c r="Z568" s="64"/>
      <c r="AA568" s="137"/>
      <c r="AB568" s="137"/>
      <c r="AC568" s="137"/>
      <c r="AD568" s="138"/>
      <c r="AE568" s="137"/>
      <c r="AF568" s="124"/>
      <c r="AG568" s="137"/>
      <c r="AH568" s="139"/>
      <c r="AI568" s="94"/>
      <c r="AJ568" s="95"/>
      <c r="AK568" s="95"/>
      <c r="AL568" s="96"/>
      <c r="AM568" s="64"/>
      <c r="AN568" s="138"/>
      <c r="AO568" s="137"/>
      <c r="AP568" s="137"/>
      <c r="AQ568" s="139"/>
    </row>
    <row r="569" spans="1:43" ht="40" customHeight="1">
      <c r="A569" s="67">
        <v>562</v>
      </c>
      <c r="B569" s="464" t="s">
        <v>1355</v>
      </c>
      <c r="C569" s="465" t="s">
        <v>1356</v>
      </c>
      <c r="D569" s="204" t="s">
        <v>1427</v>
      </c>
      <c r="E569" s="204" t="s">
        <v>1417</v>
      </c>
      <c r="F569" s="289" t="s">
        <v>90</v>
      </c>
      <c r="G569" s="256" t="s">
        <v>1355</v>
      </c>
      <c r="H569" s="466" t="s">
        <v>974</v>
      </c>
      <c r="I569" s="466" t="s">
        <v>974</v>
      </c>
      <c r="J569" s="146" t="s">
        <v>93</v>
      </c>
      <c r="K569" s="61" t="s">
        <v>163</v>
      </c>
      <c r="L569" s="62" t="s">
        <v>125</v>
      </c>
      <c r="M569" s="63">
        <f>IFERROR(VLOOKUP(L569,'Listas Activos'!$B$24:$C$28,2,0),0)</f>
        <v>3</v>
      </c>
      <c r="N569" s="62" t="s">
        <v>115</v>
      </c>
      <c r="O569" s="63">
        <f>IFERROR(VLOOKUP(N569,'Listas Activos'!$B$31:$C$35,2,0),0)</f>
        <v>3</v>
      </c>
      <c r="P569" s="62" t="s">
        <v>115</v>
      </c>
      <c r="Q569" s="63">
        <f>IFERROR(VLOOKUP(P569,'Listas Activos'!$B$38:$C$42,2,0),0)</f>
        <v>3</v>
      </c>
      <c r="R569" s="63">
        <f t="shared" si="38"/>
        <v>3</v>
      </c>
      <c r="S569" s="93" t="str">
        <f>IFERROR(VLOOKUP(R569,'Listas Activos'!$B$4:$C$7,2,0),"-")</f>
        <v>Medio</v>
      </c>
      <c r="T569" s="66"/>
      <c r="U569" s="64" t="s">
        <v>116</v>
      </c>
      <c r="V569" s="137"/>
      <c r="W569" s="137"/>
      <c r="X569" s="137"/>
      <c r="Y569" s="137"/>
      <c r="Z569" s="64"/>
      <c r="AA569" s="137"/>
      <c r="AB569" s="137"/>
      <c r="AC569" s="137"/>
      <c r="AD569" s="138"/>
      <c r="AE569" s="137"/>
      <c r="AF569" s="124"/>
      <c r="AG569" s="137"/>
      <c r="AH569" s="139"/>
      <c r="AI569" s="94"/>
      <c r="AJ569" s="95"/>
      <c r="AK569" s="95"/>
      <c r="AL569" s="96"/>
      <c r="AM569" s="64"/>
      <c r="AN569" s="138"/>
      <c r="AO569" s="137"/>
      <c r="AP569" s="137"/>
      <c r="AQ569" s="139"/>
    </row>
    <row r="570" spans="1:43" ht="40" customHeight="1">
      <c r="A570" s="67">
        <v>563</v>
      </c>
      <c r="B570" s="464" t="s">
        <v>1355</v>
      </c>
      <c r="C570" s="465" t="s">
        <v>1356</v>
      </c>
      <c r="D570" s="204" t="s">
        <v>1428</v>
      </c>
      <c r="E570" s="204" t="s">
        <v>1409</v>
      </c>
      <c r="F570" s="289" t="s">
        <v>90</v>
      </c>
      <c r="G570" s="256" t="s">
        <v>1355</v>
      </c>
      <c r="H570" s="466" t="s">
        <v>974</v>
      </c>
      <c r="I570" s="466" t="s">
        <v>974</v>
      </c>
      <c r="J570" s="146" t="s">
        <v>93</v>
      </c>
      <c r="K570" s="61" t="s">
        <v>163</v>
      </c>
      <c r="L570" s="62" t="s">
        <v>125</v>
      </c>
      <c r="M570" s="63">
        <f>IFERROR(VLOOKUP(L570,'Listas Activos'!$B$24:$C$28,2,0),0)</f>
        <v>3</v>
      </c>
      <c r="N570" s="62" t="s">
        <v>115</v>
      </c>
      <c r="O570" s="63">
        <f>IFERROR(VLOOKUP(N570,'Listas Activos'!$B$31:$C$35,2,0),0)</f>
        <v>3</v>
      </c>
      <c r="P570" s="62" t="s">
        <v>96</v>
      </c>
      <c r="Q570" s="63">
        <f>IFERROR(VLOOKUP(P570,'Listas Activos'!$B$38:$C$42,2,0),0)</f>
        <v>5</v>
      </c>
      <c r="R570" s="63">
        <f t="shared" si="38"/>
        <v>3</v>
      </c>
      <c r="S570" s="93" t="str">
        <f>IFERROR(VLOOKUP(R570,'Listas Activos'!$B$4:$C$7,2,0),"-")</f>
        <v>Medio</v>
      </c>
      <c r="T570" s="66"/>
      <c r="U570" s="64" t="s">
        <v>116</v>
      </c>
      <c r="V570" s="137"/>
      <c r="W570" s="137"/>
      <c r="X570" s="137"/>
      <c r="Y570" s="137"/>
      <c r="Z570" s="64"/>
      <c r="AA570" s="137"/>
      <c r="AB570" s="137"/>
      <c r="AC570" s="137"/>
      <c r="AD570" s="138"/>
      <c r="AE570" s="137"/>
      <c r="AF570" s="124"/>
      <c r="AG570" s="137"/>
      <c r="AH570" s="139"/>
      <c r="AI570" s="94"/>
      <c r="AJ570" s="95"/>
      <c r="AK570" s="95"/>
      <c r="AL570" s="96"/>
      <c r="AM570" s="64"/>
      <c r="AN570" s="138"/>
      <c r="AO570" s="137"/>
      <c r="AP570" s="137"/>
      <c r="AQ570" s="139"/>
    </row>
    <row r="571" spans="1:43" ht="40" customHeight="1">
      <c r="A571" s="67">
        <v>564</v>
      </c>
      <c r="B571" s="464" t="s">
        <v>1355</v>
      </c>
      <c r="C571" s="465" t="s">
        <v>1356</v>
      </c>
      <c r="D571" s="204" t="s">
        <v>1429</v>
      </c>
      <c r="E571" s="204" t="s">
        <v>1417</v>
      </c>
      <c r="F571" s="289" t="s">
        <v>90</v>
      </c>
      <c r="G571" s="256" t="s">
        <v>1355</v>
      </c>
      <c r="H571" s="466" t="s">
        <v>974</v>
      </c>
      <c r="I571" s="466" t="s">
        <v>974</v>
      </c>
      <c r="J571" s="146" t="s">
        <v>93</v>
      </c>
      <c r="K571" s="61" t="s">
        <v>163</v>
      </c>
      <c r="L571" s="62" t="s">
        <v>125</v>
      </c>
      <c r="M571" s="63">
        <f>IFERROR(VLOOKUP(L571,'Listas Activos'!$B$24:$C$28,2,0),0)</f>
        <v>3</v>
      </c>
      <c r="N571" s="62" t="s">
        <v>115</v>
      </c>
      <c r="O571" s="63">
        <f>IFERROR(VLOOKUP(N571,'Listas Activos'!$B$31:$C$35,2,0),0)</f>
        <v>3</v>
      </c>
      <c r="P571" s="62" t="s">
        <v>115</v>
      </c>
      <c r="Q571" s="63">
        <f>IFERROR(VLOOKUP(P571,'Listas Activos'!$B$38:$C$42,2,0),0)</f>
        <v>3</v>
      </c>
      <c r="R571" s="63">
        <f t="shared" si="38"/>
        <v>3</v>
      </c>
      <c r="S571" s="93" t="str">
        <f>IFERROR(VLOOKUP(R571,'Listas Activos'!$B$4:$C$7,2,0),"-")</f>
        <v>Medio</v>
      </c>
      <c r="T571" s="66"/>
      <c r="U571" s="64" t="s">
        <v>116</v>
      </c>
      <c r="V571" s="137"/>
      <c r="W571" s="137"/>
      <c r="X571" s="137"/>
      <c r="Y571" s="137"/>
      <c r="Z571" s="64"/>
      <c r="AA571" s="137"/>
      <c r="AB571" s="137"/>
      <c r="AC571" s="137"/>
      <c r="AD571" s="138"/>
      <c r="AE571" s="137"/>
      <c r="AF571" s="124"/>
      <c r="AG571" s="137"/>
      <c r="AH571" s="139"/>
      <c r="AI571" s="94"/>
      <c r="AJ571" s="95"/>
      <c r="AK571" s="95"/>
      <c r="AL571" s="96"/>
      <c r="AM571" s="64"/>
      <c r="AN571" s="138"/>
      <c r="AO571" s="137"/>
      <c r="AP571" s="137"/>
      <c r="AQ571" s="139"/>
    </row>
    <row r="572" spans="1:43" ht="40" customHeight="1">
      <c r="A572" s="67">
        <v>565</v>
      </c>
      <c r="B572" s="464" t="s">
        <v>1355</v>
      </c>
      <c r="C572" s="465" t="s">
        <v>1356</v>
      </c>
      <c r="D572" s="204" t="s">
        <v>1430</v>
      </c>
      <c r="E572" s="204" t="s">
        <v>1431</v>
      </c>
      <c r="F572" s="289" t="s">
        <v>90</v>
      </c>
      <c r="G572" s="256" t="s">
        <v>1355</v>
      </c>
      <c r="H572" s="466" t="s">
        <v>974</v>
      </c>
      <c r="I572" s="466" t="s">
        <v>974</v>
      </c>
      <c r="J572" s="146" t="s">
        <v>93</v>
      </c>
      <c r="K572" s="61" t="s">
        <v>154</v>
      </c>
      <c r="L572" s="62" t="s">
        <v>125</v>
      </c>
      <c r="M572" s="63">
        <f>IFERROR(VLOOKUP(L572,'Listas Activos'!$B$24:$C$28,2,0),0)</f>
        <v>3</v>
      </c>
      <c r="N572" s="62" t="s">
        <v>115</v>
      </c>
      <c r="O572" s="63">
        <f>IFERROR(VLOOKUP(N572,'Listas Activos'!$B$31:$C$35,2,0),0)</f>
        <v>3</v>
      </c>
      <c r="P572" s="62" t="s">
        <v>115</v>
      </c>
      <c r="Q572" s="63">
        <f>IFERROR(VLOOKUP(P572,'Listas Activos'!$B$38:$C$42,2,0),0)</f>
        <v>3</v>
      </c>
      <c r="R572" s="63">
        <f t="shared" si="38"/>
        <v>3</v>
      </c>
      <c r="S572" s="93" t="str">
        <f>IFERROR(VLOOKUP(R572,'Listas Activos'!$B$4:$C$7,2,0),"-")</f>
        <v>Medio</v>
      </c>
      <c r="T572" s="66"/>
      <c r="U572" s="64" t="s">
        <v>116</v>
      </c>
      <c r="V572" s="137"/>
      <c r="W572" s="137"/>
      <c r="X572" s="137"/>
      <c r="Y572" s="137"/>
      <c r="Z572" s="64"/>
      <c r="AA572" s="137"/>
      <c r="AB572" s="137"/>
      <c r="AC572" s="137"/>
      <c r="AD572" s="138"/>
      <c r="AE572" s="137"/>
      <c r="AF572" s="124"/>
      <c r="AG572" s="137"/>
      <c r="AH572" s="139"/>
      <c r="AI572" s="94" t="str">
        <f>IF(ISERROR(VLOOKUP(AG572,'Listas Ley Transparencia'!$H$3:$M$17,2,0)),"",VLOOKUP(AG572,'Listas Ley Transparencia'!$H$3:$M$17,2,0))</f>
        <v/>
      </c>
      <c r="AJ572" s="95" t="str">
        <f>IF(ISERROR(VLOOKUP(AG572,'Listas Ley Transparencia'!$H$3:$M$17,3,0)),"",VLOOKUP(AG572,'Listas Ley Transparencia'!$H$3:$M$17,3,0))</f>
        <v/>
      </c>
      <c r="AK572" s="95" t="str">
        <f>IF(ISERROR(VLOOKUP(AG572,'Listas Ley Transparencia'!$H$3:$M$17,4,0)),"",VLOOKUP(AG572,'Listas Ley Transparencia'!$H$3:$M$17,4,0))</f>
        <v/>
      </c>
      <c r="AL572" s="96" t="str">
        <f>IF(ISERROR(VLOOKUP(AG572,'Listas Ley Transparencia'!$H$3:$M$17,6,0)),"",VLOOKUP(AG572,'Listas Ley Transparencia'!$H$3:$M$17,6,0))</f>
        <v/>
      </c>
      <c r="AM572" s="64"/>
      <c r="AN572" s="138"/>
      <c r="AO572" s="137"/>
      <c r="AP572" s="137"/>
      <c r="AQ572" s="139"/>
    </row>
    <row r="573" spans="1:43" ht="40" customHeight="1">
      <c r="A573" s="67">
        <v>566</v>
      </c>
      <c r="B573" s="464" t="s">
        <v>1355</v>
      </c>
      <c r="C573" s="465" t="s">
        <v>1356</v>
      </c>
      <c r="D573" s="204" t="s">
        <v>1432</v>
      </c>
      <c r="E573" s="204" t="s">
        <v>1433</v>
      </c>
      <c r="F573" s="289" t="s">
        <v>90</v>
      </c>
      <c r="G573" s="256" t="s">
        <v>1355</v>
      </c>
      <c r="H573" s="466" t="s">
        <v>974</v>
      </c>
      <c r="I573" s="466" t="s">
        <v>974</v>
      </c>
      <c r="J573" s="146" t="s">
        <v>93</v>
      </c>
      <c r="K573" s="61" t="s">
        <v>154</v>
      </c>
      <c r="L573" s="62" t="s">
        <v>143</v>
      </c>
      <c r="M573" s="63">
        <f>IFERROR(VLOOKUP(L573,'Listas Activos'!$B$24:$C$28,2,0),0)</f>
        <v>1</v>
      </c>
      <c r="N573" s="62" t="s">
        <v>126</v>
      </c>
      <c r="O573" s="63">
        <f>IFERROR(VLOOKUP(N573,'Listas Activos'!$B$31:$C$35,2,0),0)</f>
        <v>1</v>
      </c>
      <c r="P573" s="62" t="s">
        <v>126</v>
      </c>
      <c r="Q573" s="63">
        <f>IFERROR(VLOOKUP(P573,'Listas Activos'!$B$38:$C$42,2,0),0)</f>
        <v>1</v>
      </c>
      <c r="R573" s="63">
        <f t="shared" si="38"/>
        <v>1</v>
      </c>
      <c r="S573" s="93" t="str">
        <f>IFERROR(VLOOKUP(R573,'Listas Activos'!$B$4:$C$7,2,0),"-")</f>
        <v>Bajo</v>
      </c>
      <c r="T573" s="66"/>
      <c r="U573" s="64" t="s">
        <v>116</v>
      </c>
      <c r="V573" s="137"/>
      <c r="W573" s="137"/>
      <c r="X573" s="137"/>
      <c r="Y573" s="137"/>
      <c r="Z573" s="64"/>
      <c r="AA573" s="137"/>
      <c r="AB573" s="137"/>
      <c r="AC573" s="137"/>
      <c r="AD573" s="138"/>
      <c r="AE573" s="137"/>
      <c r="AF573" s="124"/>
      <c r="AG573" s="137"/>
      <c r="AH573" s="139"/>
      <c r="AI573" s="94" t="str">
        <f>IF(ISERROR(VLOOKUP(AG573,'Listas Ley Transparencia'!$H$3:$M$17,2,0)),"",VLOOKUP(AG573,'Listas Ley Transparencia'!$H$3:$M$17,2,0))</f>
        <v/>
      </c>
      <c r="AJ573" s="95" t="str">
        <f>IF(ISERROR(VLOOKUP(AG573,'Listas Ley Transparencia'!$H$3:$M$17,3,0)),"",VLOOKUP(AG573,'Listas Ley Transparencia'!$H$3:$M$17,3,0))</f>
        <v/>
      </c>
      <c r="AK573" s="95" t="str">
        <f>IF(ISERROR(VLOOKUP(AG573,'Listas Ley Transparencia'!$H$3:$M$17,4,0)),"",VLOOKUP(AG573,'Listas Ley Transparencia'!$H$3:$M$17,4,0))</f>
        <v/>
      </c>
      <c r="AL573" s="96" t="str">
        <f>IF(ISERROR(VLOOKUP(AG573,'Listas Ley Transparencia'!$H$3:$M$17,6,0)),"",VLOOKUP(AG573,'Listas Ley Transparencia'!$H$3:$M$17,6,0))</f>
        <v/>
      </c>
      <c r="AM573" s="64"/>
      <c r="AN573" s="138"/>
      <c r="AO573" s="137"/>
      <c r="AP573" s="137"/>
      <c r="AQ573" s="139"/>
    </row>
    <row r="574" spans="1:43" ht="40" customHeight="1">
      <c r="A574" s="67">
        <v>567</v>
      </c>
      <c r="B574" s="464" t="s">
        <v>1355</v>
      </c>
      <c r="C574" s="465" t="s">
        <v>1356</v>
      </c>
      <c r="D574" s="204" t="s">
        <v>1434</v>
      </c>
      <c r="E574" s="204" t="s">
        <v>1435</v>
      </c>
      <c r="F574" s="289" t="s">
        <v>90</v>
      </c>
      <c r="G574" s="256" t="s">
        <v>1355</v>
      </c>
      <c r="H574" s="466" t="s">
        <v>974</v>
      </c>
      <c r="I574" s="466" t="s">
        <v>974</v>
      </c>
      <c r="J574" s="146" t="s">
        <v>93</v>
      </c>
      <c r="K574" s="61" t="s">
        <v>154</v>
      </c>
      <c r="L574" s="62" t="s">
        <v>125</v>
      </c>
      <c r="M574" s="63">
        <f>IFERROR(VLOOKUP(L574,'Listas Activos'!$B$24:$C$28,2,0),0)</f>
        <v>3</v>
      </c>
      <c r="N574" s="62" t="s">
        <v>115</v>
      </c>
      <c r="O574" s="63">
        <f>IFERROR(VLOOKUP(N574,'Listas Activos'!$B$31:$C$35,2,0),0)</f>
        <v>3</v>
      </c>
      <c r="P574" s="62" t="s">
        <v>115</v>
      </c>
      <c r="Q574" s="63">
        <f>IFERROR(VLOOKUP(P574,'Listas Activos'!$B$38:$C$42,2,0),0)</f>
        <v>3</v>
      </c>
      <c r="R574" s="63">
        <f t="shared" si="38"/>
        <v>3</v>
      </c>
      <c r="S574" s="93" t="str">
        <f>IFERROR(VLOOKUP(R574,'Listas Activos'!$B$4:$C$7,2,0),"-")</f>
        <v>Medio</v>
      </c>
      <c r="T574" s="66"/>
      <c r="U574" s="64" t="s">
        <v>116</v>
      </c>
      <c r="V574" s="137"/>
      <c r="W574" s="137"/>
      <c r="X574" s="137"/>
      <c r="Y574" s="137"/>
      <c r="Z574" s="64"/>
      <c r="AA574" s="137"/>
      <c r="AB574" s="137"/>
      <c r="AC574" s="137"/>
      <c r="AD574" s="138"/>
      <c r="AE574" s="137"/>
      <c r="AF574" s="124"/>
      <c r="AG574" s="137"/>
      <c r="AH574" s="139"/>
      <c r="AI574" s="94" t="str">
        <f>IF(ISERROR(VLOOKUP(AG574,'Listas Ley Transparencia'!$H$3:$M$17,2,0)),"",VLOOKUP(AG574,'Listas Ley Transparencia'!$H$3:$M$17,2,0))</f>
        <v/>
      </c>
      <c r="AJ574" s="95" t="str">
        <f>IF(ISERROR(VLOOKUP(AG574,'Listas Ley Transparencia'!$H$3:$M$17,3,0)),"",VLOOKUP(AG574,'Listas Ley Transparencia'!$H$3:$M$17,3,0))</f>
        <v/>
      </c>
      <c r="AK574" s="95" t="str">
        <f>IF(ISERROR(VLOOKUP(AG574,'Listas Ley Transparencia'!$H$3:$M$17,4,0)),"",VLOOKUP(AG574,'Listas Ley Transparencia'!$H$3:$M$17,4,0))</f>
        <v/>
      </c>
      <c r="AL574" s="96" t="str">
        <f>IF(ISERROR(VLOOKUP(AG574,'Listas Ley Transparencia'!$H$3:$M$17,6,0)),"",VLOOKUP(AG574,'Listas Ley Transparencia'!$H$3:$M$17,6,0))</f>
        <v/>
      </c>
      <c r="AM574" s="64"/>
      <c r="AN574" s="138"/>
      <c r="AO574" s="137"/>
      <c r="AP574" s="137"/>
      <c r="AQ574" s="139"/>
    </row>
    <row r="575" spans="1:43" ht="40" customHeight="1">
      <c r="A575" s="67">
        <v>568</v>
      </c>
      <c r="B575" s="464" t="s">
        <v>1355</v>
      </c>
      <c r="C575" s="465" t="s">
        <v>1356</v>
      </c>
      <c r="D575" s="204" t="s">
        <v>1436</v>
      </c>
      <c r="E575" s="204" t="s">
        <v>1437</v>
      </c>
      <c r="F575" s="289" t="s">
        <v>90</v>
      </c>
      <c r="G575" s="256" t="s">
        <v>1355</v>
      </c>
      <c r="H575" s="466" t="s">
        <v>974</v>
      </c>
      <c r="I575" s="466" t="s">
        <v>974</v>
      </c>
      <c r="J575" s="146" t="s">
        <v>93</v>
      </c>
      <c r="K575" s="61" t="s">
        <v>163</v>
      </c>
      <c r="L575" s="62" t="s">
        <v>125</v>
      </c>
      <c r="M575" s="63">
        <f>IFERROR(VLOOKUP(L575,'Listas Activos'!$B$24:$C$28,2,0),0)</f>
        <v>3</v>
      </c>
      <c r="N575" s="62" t="s">
        <v>115</v>
      </c>
      <c r="O575" s="63">
        <f>IFERROR(VLOOKUP(N575,'Listas Activos'!$B$31:$C$35,2,0),0)</f>
        <v>3</v>
      </c>
      <c r="P575" s="62" t="s">
        <v>115</v>
      </c>
      <c r="Q575" s="63">
        <f>IFERROR(VLOOKUP(P575,'Listas Activos'!$B$38:$C$42,2,0),0)</f>
        <v>3</v>
      </c>
      <c r="R575" s="63">
        <f t="shared" si="38"/>
        <v>3</v>
      </c>
      <c r="S575" s="93" t="str">
        <f>IFERROR(VLOOKUP(R575,'Listas Activos'!$B$4:$C$7,2,0),"-")</f>
        <v>Medio</v>
      </c>
      <c r="T575" s="66"/>
      <c r="U575" s="64" t="s">
        <v>116</v>
      </c>
      <c r="V575" s="137"/>
      <c r="W575" s="137"/>
      <c r="X575" s="137"/>
      <c r="Y575" s="137"/>
      <c r="Z575" s="64"/>
      <c r="AA575" s="137"/>
      <c r="AB575" s="137"/>
      <c r="AC575" s="137"/>
      <c r="AD575" s="138"/>
      <c r="AE575" s="137"/>
      <c r="AF575" s="124"/>
      <c r="AG575" s="137"/>
      <c r="AH575" s="139"/>
      <c r="AI575" s="94" t="str">
        <f>IF(ISERROR(VLOOKUP(AG575,'Listas Ley Transparencia'!$H$3:$M$17,2,0)),"",VLOOKUP(AG575,'Listas Ley Transparencia'!$H$3:$M$17,2,0))</f>
        <v/>
      </c>
      <c r="AJ575" s="95" t="str">
        <f>IF(ISERROR(VLOOKUP(AG575,'Listas Ley Transparencia'!$H$3:$M$17,3,0)),"",VLOOKUP(AG575,'Listas Ley Transparencia'!$H$3:$M$17,3,0))</f>
        <v/>
      </c>
      <c r="AK575" s="95" t="str">
        <f>IF(ISERROR(VLOOKUP(AG575,'Listas Ley Transparencia'!$H$3:$M$17,4,0)),"",VLOOKUP(AG575,'Listas Ley Transparencia'!$H$3:$M$17,4,0))</f>
        <v/>
      </c>
      <c r="AL575" s="96" t="str">
        <f>IF(ISERROR(VLOOKUP(AG575,'Listas Ley Transparencia'!$H$3:$M$17,6,0)),"",VLOOKUP(AG575,'Listas Ley Transparencia'!$H$3:$M$17,6,0))</f>
        <v/>
      </c>
      <c r="AM575" s="64"/>
      <c r="AN575" s="138"/>
      <c r="AO575" s="137"/>
      <c r="AP575" s="137"/>
      <c r="AQ575" s="139"/>
    </row>
    <row r="576" spans="1:43" ht="40" customHeight="1">
      <c r="A576" s="67">
        <v>569</v>
      </c>
      <c r="B576" s="464" t="s">
        <v>1355</v>
      </c>
      <c r="C576" s="465" t="s">
        <v>1356</v>
      </c>
      <c r="D576" s="204" t="s">
        <v>1438</v>
      </c>
      <c r="E576" s="204" t="s">
        <v>1437</v>
      </c>
      <c r="F576" s="289" t="s">
        <v>90</v>
      </c>
      <c r="G576" s="256" t="s">
        <v>1355</v>
      </c>
      <c r="H576" s="466" t="s">
        <v>974</v>
      </c>
      <c r="I576" s="466" t="s">
        <v>974</v>
      </c>
      <c r="J576" s="146" t="s">
        <v>93</v>
      </c>
      <c r="K576" s="61" t="s">
        <v>154</v>
      </c>
      <c r="L576" s="62" t="s">
        <v>125</v>
      </c>
      <c r="M576" s="63">
        <f>IFERROR(VLOOKUP(L576,'Listas Activos'!$B$24:$C$28,2,0),0)</f>
        <v>3</v>
      </c>
      <c r="N576" s="62" t="s">
        <v>115</v>
      </c>
      <c r="O576" s="63">
        <f>IFERROR(VLOOKUP(N576,'Listas Activos'!$B$31:$C$35,2,0),0)</f>
        <v>3</v>
      </c>
      <c r="P576" s="62" t="s">
        <v>115</v>
      </c>
      <c r="Q576" s="63">
        <f>IFERROR(VLOOKUP(P576,'Listas Activos'!$B$38:$C$42,2,0),0)</f>
        <v>3</v>
      </c>
      <c r="R576" s="63">
        <f t="shared" si="38"/>
        <v>3</v>
      </c>
      <c r="S576" s="93" t="str">
        <f>IFERROR(VLOOKUP(R576,'Listas Activos'!$B$4:$C$7,2,0),"-")</f>
        <v>Medio</v>
      </c>
      <c r="T576" s="66"/>
      <c r="U576" s="64" t="s">
        <v>116</v>
      </c>
      <c r="V576" s="137"/>
      <c r="W576" s="137"/>
      <c r="X576" s="137"/>
      <c r="Y576" s="137"/>
      <c r="Z576" s="64"/>
      <c r="AA576" s="137"/>
      <c r="AB576" s="137"/>
      <c r="AC576" s="137"/>
      <c r="AD576" s="138"/>
      <c r="AE576" s="137"/>
      <c r="AF576" s="124"/>
      <c r="AG576" s="137"/>
      <c r="AH576" s="139"/>
      <c r="AI576" s="94" t="str">
        <f>IF(ISERROR(VLOOKUP(AG576,'Listas Ley Transparencia'!$H$3:$M$17,2,0)),"",VLOOKUP(AG576,'Listas Ley Transparencia'!$H$3:$M$17,2,0))</f>
        <v/>
      </c>
      <c r="AJ576" s="95" t="str">
        <f>IF(ISERROR(VLOOKUP(AG576,'Listas Ley Transparencia'!$H$3:$M$17,3,0)),"",VLOOKUP(AG576,'Listas Ley Transparencia'!$H$3:$M$17,3,0))</f>
        <v/>
      </c>
      <c r="AK576" s="95" t="str">
        <f>IF(ISERROR(VLOOKUP(AG576,'Listas Ley Transparencia'!$H$3:$M$17,4,0)),"",VLOOKUP(AG576,'Listas Ley Transparencia'!$H$3:$M$17,4,0))</f>
        <v/>
      </c>
      <c r="AL576" s="96" t="str">
        <f>IF(ISERROR(VLOOKUP(AG576,'Listas Ley Transparencia'!$H$3:$M$17,6,0)),"",VLOOKUP(AG576,'Listas Ley Transparencia'!$H$3:$M$17,6,0))</f>
        <v/>
      </c>
      <c r="AM576" s="64"/>
      <c r="AN576" s="138"/>
      <c r="AO576" s="137"/>
      <c r="AP576" s="137"/>
      <c r="AQ576" s="139"/>
    </row>
    <row r="577" spans="1:43" ht="40" customHeight="1">
      <c r="A577" s="67">
        <v>570</v>
      </c>
      <c r="B577" s="464" t="s">
        <v>1355</v>
      </c>
      <c r="C577" s="465" t="s">
        <v>1356</v>
      </c>
      <c r="D577" s="204" t="s">
        <v>1439</v>
      </c>
      <c r="E577" s="204" t="s">
        <v>1437</v>
      </c>
      <c r="F577" s="289" t="s">
        <v>90</v>
      </c>
      <c r="G577" s="256" t="s">
        <v>1355</v>
      </c>
      <c r="H577" s="466" t="s">
        <v>974</v>
      </c>
      <c r="I577" s="466" t="s">
        <v>974</v>
      </c>
      <c r="J577" s="146" t="s">
        <v>93</v>
      </c>
      <c r="K577" s="61" t="s">
        <v>163</v>
      </c>
      <c r="L577" s="62" t="s">
        <v>125</v>
      </c>
      <c r="M577" s="63">
        <f>IFERROR(VLOOKUP(L577,'Listas Activos'!$B$24:$C$28,2,0),0)</f>
        <v>3</v>
      </c>
      <c r="N577" s="62" t="s">
        <v>115</v>
      </c>
      <c r="O577" s="63">
        <f>IFERROR(VLOOKUP(N577,'Listas Activos'!$B$31:$C$35,2,0),0)</f>
        <v>3</v>
      </c>
      <c r="P577" s="62" t="s">
        <v>115</v>
      </c>
      <c r="Q577" s="63">
        <f>IFERROR(VLOOKUP(P577,'Listas Activos'!$B$38:$C$42,2,0),0)</f>
        <v>3</v>
      </c>
      <c r="R577" s="63">
        <f t="shared" si="38"/>
        <v>3</v>
      </c>
      <c r="S577" s="93" t="str">
        <f>IFERROR(VLOOKUP(R577,'Listas Activos'!$B$4:$C$7,2,0),"-")</f>
        <v>Medio</v>
      </c>
      <c r="T577" s="66"/>
      <c r="U577" s="64" t="s">
        <v>116</v>
      </c>
      <c r="V577" s="137"/>
      <c r="W577" s="137"/>
      <c r="X577" s="137"/>
      <c r="Y577" s="137"/>
      <c r="Z577" s="64"/>
      <c r="AA577" s="137"/>
      <c r="AB577" s="137"/>
      <c r="AC577" s="137"/>
      <c r="AD577" s="138"/>
      <c r="AE577" s="137"/>
      <c r="AF577" s="124"/>
      <c r="AG577" s="137"/>
      <c r="AH577" s="139"/>
      <c r="AI577" s="94" t="str">
        <f>IF(ISERROR(VLOOKUP(AG577,'Listas Ley Transparencia'!$H$3:$M$17,2,0)),"",VLOOKUP(AG577,'Listas Ley Transparencia'!$H$3:$M$17,2,0))</f>
        <v/>
      </c>
      <c r="AJ577" s="95" t="str">
        <f>IF(ISERROR(VLOOKUP(AG577,'Listas Ley Transparencia'!$H$3:$M$17,3,0)),"",VLOOKUP(AG577,'Listas Ley Transparencia'!$H$3:$M$17,3,0))</f>
        <v/>
      </c>
      <c r="AK577" s="95" t="str">
        <f>IF(ISERROR(VLOOKUP(AG577,'Listas Ley Transparencia'!$H$3:$M$17,4,0)),"",VLOOKUP(AG577,'Listas Ley Transparencia'!$H$3:$M$17,4,0))</f>
        <v/>
      </c>
      <c r="AL577" s="96" t="str">
        <f>IF(ISERROR(VLOOKUP(AG577,'Listas Ley Transparencia'!$H$3:$M$17,6,0)),"",VLOOKUP(AG577,'Listas Ley Transparencia'!$H$3:$M$17,6,0))</f>
        <v/>
      </c>
      <c r="AM577" s="64"/>
      <c r="AN577" s="138"/>
      <c r="AO577" s="137"/>
      <c r="AP577" s="137"/>
      <c r="AQ577" s="139"/>
    </row>
    <row r="578" spans="1:43" ht="40" customHeight="1">
      <c r="A578" s="67">
        <v>571</v>
      </c>
      <c r="B578" s="464" t="s">
        <v>1355</v>
      </c>
      <c r="C578" s="465" t="s">
        <v>1356</v>
      </c>
      <c r="D578" s="204" t="s">
        <v>1440</v>
      </c>
      <c r="E578" s="204" t="s">
        <v>1441</v>
      </c>
      <c r="F578" s="289" t="s">
        <v>90</v>
      </c>
      <c r="G578" s="256" t="s">
        <v>1355</v>
      </c>
      <c r="H578" s="466" t="s">
        <v>974</v>
      </c>
      <c r="I578" s="466" t="s">
        <v>974</v>
      </c>
      <c r="J578" s="146" t="s">
        <v>93</v>
      </c>
      <c r="K578" s="61" t="s">
        <v>154</v>
      </c>
      <c r="L578" s="62" t="s">
        <v>125</v>
      </c>
      <c r="M578" s="63">
        <f>IFERROR(VLOOKUP(L578,'Listas Activos'!$B$24:$C$28,2,0),0)</f>
        <v>3</v>
      </c>
      <c r="N578" s="62" t="s">
        <v>115</v>
      </c>
      <c r="O578" s="63">
        <f>IFERROR(VLOOKUP(N578,'Listas Activos'!$B$31:$C$35,2,0),0)</f>
        <v>3</v>
      </c>
      <c r="P578" s="62" t="s">
        <v>115</v>
      </c>
      <c r="Q578" s="63">
        <f>IFERROR(VLOOKUP(P578,'Listas Activos'!$B$38:$C$42,2,0),0)</f>
        <v>3</v>
      </c>
      <c r="R578" s="63">
        <f t="shared" si="38"/>
        <v>3</v>
      </c>
      <c r="S578" s="93" t="str">
        <f>IFERROR(VLOOKUP(R578,'Listas Activos'!$B$4:$C$7,2,0),"-")</f>
        <v>Medio</v>
      </c>
      <c r="T578" s="66"/>
      <c r="U578" s="64" t="s">
        <v>116</v>
      </c>
      <c r="V578" s="137"/>
      <c r="W578" s="137"/>
      <c r="X578" s="137"/>
      <c r="Y578" s="137"/>
      <c r="Z578" s="64"/>
      <c r="AA578" s="137"/>
      <c r="AB578" s="137"/>
      <c r="AC578" s="137"/>
      <c r="AD578" s="138"/>
      <c r="AE578" s="137"/>
      <c r="AF578" s="124"/>
      <c r="AG578" s="137"/>
      <c r="AH578" s="139"/>
      <c r="AI578" s="94" t="str">
        <f>IF(ISERROR(VLOOKUP(AG578,'Listas Ley Transparencia'!$H$3:$M$17,2,0)),"",VLOOKUP(AG578,'Listas Ley Transparencia'!$H$3:$M$17,2,0))</f>
        <v/>
      </c>
      <c r="AJ578" s="95" t="str">
        <f>IF(ISERROR(VLOOKUP(AG578,'Listas Ley Transparencia'!$H$3:$M$17,3,0)),"",VLOOKUP(AG578,'Listas Ley Transparencia'!$H$3:$M$17,3,0))</f>
        <v/>
      </c>
      <c r="AK578" s="95" t="str">
        <f>IF(ISERROR(VLOOKUP(AG578,'Listas Ley Transparencia'!$H$3:$M$17,4,0)),"",VLOOKUP(AG578,'Listas Ley Transparencia'!$H$3:$M$17,4,0))</f>
        <v/>
      </c>
      <c r="AL578" s="96" t="str">
        <f>IF(ISERROR(VLOOKUP(AG578,'Listas Ley Transparencia'!$H$3:$M$17,6,0)),"",VLOOKUP(AG578,'Listas Ley Transparencia'!$H$3:$M$17,6,0))</f>
        <v/>
      </c>
      <c r="AM578" s="64"/>
      <c r="AN578" s="138"/>
      <c r="AO578" s="137"/>
      <c r="AP578" s="137"/>
      <c r="AQ578" s="139"/>
    </row>
    <row r="579" spans="1:43" ht="40" customHeight="1">
      <c r="A579" s="67">
        <v>572</v>
      </c>
      <c r="B579" s="464" t="s">
        <v>1355</v>
      </c>
      <c r="C579" s="465" t="s">
        <v>1356</v>
      </c>
      <c r="D579" s="204" t="s">
        <v>1442</v>
      </c>
      <c r="E579" s="204" t="s">
        <v>1443</v>
      </c>
      <c r="F579" s="289" t="s">
        <v>90</v>
      </c>
      <c r="G579" s="256" t="s">
        <v>1355</v>
      </c>
      <c r="H579" s="466" t="s">
        <v>974</v>
      </c>
      <c r="I579" s="466" t="s">
        <v>974</v>
      </c>
      <c r="J579" s="146" t="s">
        <v>93</v>
      </c>
      <c r="K579" s="61" t="s">
        <v>154</v>
      </c>
      <c r="L579" s="62" t="s">
        <v>125</v>
      </c>
      <c r="M579" s="63">
        <f>IFERROR(VLOOKUP(L579,'Listas Activos'!$B$24:$C$28,2,0),0)</f>
        <v>3</v>
      </c>
      <c r="N579" s="62" t="s">
        <v>115</v>
      </c>
      <c r="O579" s="63">
        <f>IFERROR(VLOOKUP(N579,'Listas Activos'!$B$31:$C$35,2,0),0)</f>
        <v>3</v>
      </c>
      <c r="P579" s="62" t="s">
        <v>115</v>
      </c>
      <c r="Q579" s="63">
        <f>IFERROR(VLOOKUP(P579,'Listas Activos'!$B$38:$C$42,2,0),0)</f>
        <v>3</v>
      </c>
      <c r="R579" s="63">
        <f t="shared" si="38"/>
        <v>3</v>
      </c>
      <c r="S579" s="93" t="str">
        <f>IFERROR(VLOOKUP(R579,'Listas Activos'!$B$4:$C$7,2,0),"-")</f>
        <v>Medio</v>
      </c>
      <c r="T579" s="66"/>
      <c r="U579" s="64" t="s">
        <v>116</v>
      </c>
      <c r="V579" s="137"/>
      <c r="W579" s="137"/>
      <c r="X579" s="137"/>
      <c r="Y579" s="137"/>
      <c r="Z579" s="64"/>
      <c r="AA579" s="137"/>
      <c r="AB579" s="137"/>
      <c r="AC579" s="137"/>
      <c r="AD579" s="138"/>
      <c r="AE579" s="137"/>
      <c r="AF579" s="124"/>
      <c r="AG579" s="137"/>
      <c r="AH579" s="139"/>
      <c r="AI579" s="94" t="str">
        <f>IF(ISERROR(VLOOKUP(AG579,'Listas Ley Transparencia'!$H$3:$M$17,2,0)),"",VLOOKUP(AG579,'Listas Ley Transparencia'!$H$3:$M$17,2,0))</f>
        <v/>
      </c>
      <c r="AJ579" s="95" t="str">
        <f>IF(ISERROR(VLOOKUP(AG579,'Listas Ley Transparencia'!$H$3:$M$17,3,0)),"",VLOOKUP(AG579,'Listas Ley Transparencia'!$H$3:$M$17,3,0))</f>
        <v/>
      </c>
      <c r="AK579" s="95" t="str">
        <f>IF(ISERROR(VLOOKUP(AG579,'Listas Ley Transparencia'!$H$3:$M$17,4,0)),"",VLOOKUP(AG579,'Listas Ley Transparencia'!$H$3:$M$17,4,0))</f>
        <v/>
      </c>
      <c r="AL579" s="96" t="str">
        <f>IF(ISERROR(VLOOKUP(AG579,'Listas Ley Transparencia'!$H$3:$M$17,6,0)),"",VLOOKUP(AG579,'Listas Ley Transparencia'!$H$3:$M$17,6,0))</f>
        <v/>
      </c>
      <c r="AM579" s="64"/>
      <c r="AN579" s="138"/>
      <c r="AO579" s="137"/>
      <c r="AP579" s="137"/>
      <c r="AQ579" s="139"/>
    </row>
    <row r="580" spans="1:43" ht="40" customHeight="1">
      <c r="A580" s="67">
        <v>573</v>
      </c>
      <c r="B580" s="464" t="s">
        <v>1355</v>
      </c>
      <c r="C580" s="465" t="s">
        <v>1356</v>
      </c>
      <c r="D580" s="204" t="s">
        <v>1444</v>
      </c>
      <c r="E580" s="204" t="s">
        <v>1437</v>
      </c>
      <c r="F580" s="289" t="s">
        <v>90</v>
      </c>
      <c r="G580" s="256" t="s">
        <v>1355</v>
      </c>
      <c r="H580" s="466" t="s">
        <v>974</v>
      </c>
      <c r="I580" s="466" t="s">
        <v>974</v>
      </c>
      <c r="J580" s="146" t="s">
        <v>93</v>
      </c>
      <c r="K580" s="61" t="s">
        <v>154</v>
      </c>
      <c r="L580" s="62" t="s">
        <v>125</v>
      </c>
      <c r="M580" s="63">
        <f>IFERROR(VLOOKUP(L580,'Listas Activos'!$B$24:$C$28,2,0),0)</f>
        <v>3</v>
      </c>
      <c r="N580" s="62" t="s">
        <v>115</v>
      </c>
      <c r="O580" s="63">
        <f>IFERROR(VLOOKUP(N580,'Listas Activos'!$B$31:$C$35,2,0),0)</f>
        <v>3</v>
      </c>
      <c r="P580" s="62" t="s">
        <v>115</v>
      </c>
      <c r="Q580" s="63">
        <f>IFERROR(VLOOKUP(P580,'Listas Activos'!$B$38:$C$42,2,0),0)</f>
        <v>3</v>
      </c>
      <c r="R580" s="63">
        <f t="shared" si="38"/>
        <v>3</v>
      </c>
      <c r="S580" s="93" t="str">
        <f>IFERROR(VLOOKUP(R580,'Listas Activos'!$B$4:$C$7,2,0),"-")</f>
        <v>Medio</v>
      </c>
      <c r="T580" s="66"/>
      <c r="U580" s="64" t="s">
        <v>116</v>
      </c>
      <c r="V580" s="137"/>
      <c r="W580" s="137"/>
      <c r="X580" s="137"/>
      <c r="Y580" s="137"/>
      <c r="Z580" s="64"/>
      <c r="AA580" s="137"/>
      <c r="AB580" s="137"/>
      <c r="AC580" s="137"/>
      <c r="AD580" s="138"/>
      <c r="AE580" s="137"/>
      <c r="AF580" s="124"/>
      <c r="AG580" s="137"/>
      <c r="AH580" s="139"/>
      <c r="AI580" s="94" t="str">
        <f>IF(ISERROR(VLOOKUP(AG580,'Listas Ley Transparencia'!$H$3:$M$17,2,0)),"",VLOOKUP(AG580,'Listas Ley Transparencia'!$H$3:$M$17,2,0))</f>
        <v/>
      </c>
      <c r="AJ580" s="95" t="str">
        <f>IF(ISERROR(VLOOKUP(AG580,'Listas Ley Transparencia'!$H$3:$M$17,3,0)),"",VLOOKUP(AG580,'Listas Ley Transparencia'!$H$3:$M$17,3,0))</f>
        <v/>
      </c>
      <c r="AK580" s="95" t="str">
        <f>IF(ISERROR(VLOOKUP(AG580,'Listas Ley Transparencia'!$H$3:$M$17,4,0)),"",VLOOKUP(AG580,'Listas Ley Transparencia'!$H$3:$M$17,4,0))</f>
        <v/>
      </c>
      <c r="AL580" s="96" t="str">
        <f>IF(ISERROR(VLOOKUP(AG580,'Listas Ley Transparencia'!$H$3:$M$17,6,0)),"",VLOOKUP(AG580,'Listas Ley Transparencia'!$H$3:$M$17,6,0))</f>
        <v/>
      </c>
      <c r="AM580" s="64"/>
      <c r="AN580" s="138"/>
      <c r="AO580" s="137"/>
      <c r="AP580" s="137"/>
      <c r="AQ580" s="139"/>
    </row>
    <row r="581" spans="1:43" ht="40" customHeight="1">
      <c r="A581" s="67">
        <v>574</v>
      </c>
      <c r="B581" s="464" t="s">
        <v>1355</v>
      </c>
      <c r="C581" s="465" t="s">
        <v>1356</v>
      </c>
      <c r="D581" s="204" t="s">
        <v>1445</v>
      </c>
      <c r="E581" s="204" t="s">
        <v>1437</v>
      </c>
      <c r="F581" s="289" t="s">
        <v>90</v>
      </c>
      <c r="G581" s="256" t="s">
        <v>1355</v>
      </c>
      <c r="H581" s="466" t="s">
        <v>974</v>
      </c>
      <c r="I581" s="466" t="s">
        <v>974</v>
      </c>
      <c r="J581" s="146" t="s">
        <v>93</v>
      </c>
      <c r="K581" s="61" t="s">
        <v>154</v>
      </c>
      <c r="L581" s="62" t="s">
        <v>125</v>
      </c>
      <c r="M581" s="63">
        <f>IFERROR(VLOOKUP(L581,'Listas Activos'!$B$24:$C$28,2,0),0)</f>
        <v>3</v>
      </c>
      <c r="N581" s="62" t="s">
        <v>115</v>
      </c>
      <c r="O581" s="63">
        <f>IFERROR(VLOOKUP(N581,'Listas Activos'!$B$31:$C$35,2,0),0)</f>
        <v>3</v>
      </c>
      <c r="P581" s="62" t="s">
        <v>115</v>
      </c>
      <c r="Q581" s="63">
        <f>IFERROR(VLOOKUP(P581,'Listas Activos'!$B$38:$C$42,2,0),0)</f>
        <v>3</v>
      </c>
      <c r="R581" s="63">
        <f t="shared" si="38"/>
        <v>3</v>
      </c>
      <c r="S581" s="93" t="str">
        <f>IFERROR(VLOOKUP(R581,'Listas Activos'!$B$4:$C$7,2,0),"-")</f>
        <v>Medio</v>
      </c>
      <c r="T581" s="66"/>
      <c r="U581" s="64" t="s">
        <v>116</v>
      </c>
      <c r="V581" s="137"/>
      <c r="W581" s="137"/>
      <c r="X581" s="137"/>
      <c r="Y581" s="137"/>
      <c r="Z581" s="64"/>
      <c r="AA581" s="137"/>
      <c r="AB581" s="137"/>
      <c r="AC581" s="137"/>
      <c r="AD581" s="138"/>
      <c r="AE581" s="137"/>
      <c r="AF581" s="124"/>
      <c r="AG581" s="137"/>
      <c r="AH581" s="139"/>
      <c r="AI581" s="94" t="str">
        <f>IF(ISERROR(VLOOKUP(AG581,'Listas Ley Transparencia'!$H$3:$M$17,2,0)),"",VLOOKUP(AG581,'Listas Ley Transparencia'!$H$3:$M$17,2,0))</f>
        <v/>
      </c>
      <c r="AJ581" s="95" t="str">
        <f>IF(ISERROR(VLOOKUP(AG581,'Listas Ley Transparencia'!$H$3:$M$17,3,0)),"",VLOOKUP(AG581,'Listas Ley Transparencia'!$H$3:$M$17,3,0))</f>
        <v/>
      </c>
      <c r="AK581" s="95" t="str">
        <f>IF(ISERROR(VLOOKUP(AG581,'Listas Ley Transparencia'!$H$3:$M$17,4,0)),"",VLOOKUP(AG581,'Listas Ley Transparencia'!$H$3:$M$17,4,0))</f>
        <v/>
      </c>
      <c r="AL581" s="96" t="str">
        <f>IF(ISERROR(VLOOKUP(AG581,'Listas Ley Transparencia'!$H$3:$M$17,6,0)),"",VLOOKUP(AG581,'Listas Ley Transparencia'!$H$3:$M$17,6,0))</f>
        <v/>
      </c>
      <c r="AM581" s="64"/>
      <c r="AN581" s="138"/>
      <c r="AO581" s="137"/>
      <c r="AP581" s="137"/>
      <c r="AQ581" s="139"/>
    </row>
    <row r="582" spans="1:43" ht="40" customHeight="1">
      <c r="A582" s="67">
        <v>575</v>
      </c>
      <c r="B582" s="464" t="s">
        <v>1355</v>
      </c>
      <c r="C582" s="465" t="s">
        <v>1356</v>
      </c>
      <c r="D582" s="204" t="s">
        <v>1446</v>
      </c>
      <c r="E582" s="204" t="s">
        <v>1447</v>
      </c>
      <c r="F582" s="289" t="s">
        <v>90</v>
      </c>
      <c r="G582" s="256" t="s">
        <v>1355</v>
      </c>
      <c r="H582" s="466" t="s">
        <v>974</v>
      </c>
      <c r="I582" s="466" t="s">
        <v>974</v>
      </c>
      <c r="J582" s="146" t="s">
        <v>93</v>
      </c>
      <c r="K582" s="61" t="s">
        <v>154</v>
      </c>
      <c r="L582" s="62" t="s">
        <v>125</v>
      </c>
      <c r="M582" s="63">
        <f>IFERROR(VLOOKUP(L582,'Listas Activos'!$B$24:$C$28,2,0),0)</f>
        <v>3</v>
      </c>
      <c r="N582" s="62" t="s">
        <v>115</v>
      </c>
      <c r="O582" s="63">
        <f>IFERROR(VLOOKUP(N582,'Listas Activos'!$B$31:$C$35,2,0),0)</f>
        <v>3</v>
      </c>
      <c r="P582" s="62" t="s">
        <v>115</v>
      </c>
      <c r="Q582" s="63">
        <f>IFERROR(VLOOKUP(P582,'Listas Activos'!$B$38:$C$42,2,0),0)</f>
        <v>3</v>
      </c>
      <c r="R582" s="63">
        <f t="shared" si="38"/>
        <v>3</v>
      </c>
      <c r="S582" s="93" t="str">
        <f>IFERROR(VLOOKUP(R582,'Listas Activos'!$B$4:$C$7,2,0),"-")</f>
        <v>Medio</v>
      </c>
      <c r="T582" s="66"/>
      <c r="U582" s="64" t="s">
        <v>116</v>
      </c>
      <c r="V582" s="137"/>
      <c r="W582" s="137"/>
      <c r="X582" s="137"/>
      <c r="Y582" s="137"/>
      <c r="Z582" s="64"/>
      <c r="AA582" s="137"/>
      <c r="AB582" s="137"/>
      <c r="AC582" s="137"/>
      <c r="AD582" s="138"/>
      <c r="AE582" s="137"/>
      <c r="AF582" s="124"/>
      <c r="AG582" s="137"/>
      <c r="AH582" s="139"/>
      <c r="AI582" s="94" t="str">
        <f>IF(ISERROR(VLOOKUP(AG582,'Listas Ley Transparencia'!$H$3:$M$17,2,0)),"",VLOOKUP(AG582,'Listas Ley Transparencia'!$H$3:$M$17,2,0))</f>
        <v/>
      </c>
      <c r="AJ582" s="95" t="str">
        <f>IF(ISERROR(VLOOKUP(AG582,'Listas Ley Transparencia'!$H$3:$M$17,3,0)),"",VLOOKUP(AG582,'Listas Ley Transparencia'!$H$3:$M$17,3,0))</f>
        <v/>
      </c>
      <c r="AK582" s="95" t="str">
        <f>IF(ISERROR(VLOOKUP(AG582,'Listas Ley Transparencia'!$H$3:$M$17,4,0)),"",VLOOKUP(AG582,'Listas Ley Transparencia'!$H$3:$M$17,4,0))</f>
        <v/>
      </c>
      <c r="AL582" s="96" t="str">
        <f>IF(ISERROR(VLOOKUP(AG582,'Listas Ley Transparencia'!$H$3:$M$17,6,0)),"",VLOOKUP(AG582,'Listas Ley Transparencia'!$H$3:$M$17,6,0))</f>
        <v/>
      </c>
      <c r="AM582" s="64"/>
      <c r="AN582" s="138"/>
      <c r="AO582" s="137"/>
      <c r="AP582" s="137"/>
      <c r="AQ582" s="139"/>
    </row>
    <row r="583" spans="1:43" ht="40" customHeight="1">
      <c r="A583" s="67">
        <v>576</v>
      </c>
      <c r="B583" s="464" t="s">
        <v>1355</v>
      </c>
      <c r="C583" s="465" t="s">
        <v>1356</v>
      </c>
      <c r="D583" s="204" t="s">
        <v>1448</v>
      </c>
      <c r="E583" s="204" t="s">
        <v>1449</v>
      </c>
      <c r="F583" s="289" t="s">
        <v>90</v>
      </c>
      <c r="G583" s="256" t="s">
        <v>1355</v>
      </c>
      <c r="H583" s="466" t="s">
        <v>974</v>
      </c>
      <c r="I583" s="466" t="s">
        <v>974</v>
      </c>
      <c r="J583" s="146" t="s">
        <v>93</v>
      </c>
      <c r="K583" s="61" t="s">
        <v>154</v>
      </c>
      <c r="L583" s="62" t="s">
        <v>125</v>
      </c>
      <c r="M583" s="63">
        <f>IFERROR(VLOOKUP(L583,'Listas Activos'!$B$24:$C$28,2,0),0)</f>
        <v>3</v>
      </c>
      <c r="N583" s="62" t="s">
        <v>115</v>
      </c>
      <c r="O583" s="63">
        <f>IFERROR(VLOOKUP(N583,'Listas Activos'!$B$31:$C$35,2,0),0)</f>
        <v>3</v>
      </c>
      <c r="P583" s="62" t="s">
        <v>115</v>
      </c>
      <c r="Q583" s="63">
        <f>IFERROR(VLOOKUP(P583,'Listas Activos'!$B$38:$C$42,2,0),0)</f>
        <v>3</v>
      </c>
      <c r="R583" s="63">
        <f t="shared" si="38"/>
        <v>3</v>
      </c>
      <c r="S583" s="93" t="str">
        <f>IFERROR(VLOOKUP(R583,'Listas Activos'!$B$4:$C$7,2,0),"-")</f>
        <v>Medio</v>
      </c>
      <c r="T583" s="66"/>
      <c r="U583" s="64" t="s">
        <v>116</v>
      </c>
      <c r="V583" s="137"/>
      <c r="W583" s="137"/>
      <c r="X583" s="137"/>
      <c r="Y583" s="137"/>
      <c r="Z583" s="64"/>
      <c r="AA583" s="137"/>
      <c r="AB583" s="137"/>
      <c r="AC583" s="137"/>
      <c r="AD583" s="138"/>
      <c r="AE583" s="137"/>
      <c r="AF583" s="124"/>
      <c r="AG583" s="137"/>
      <c r="AH583" s="139"/>
      <c r="AI583" s="94" t="str">
        <f>IF(ISERROR(VLOOKUP(AG583,'Listas Ley Transparencia'!$H$3:$M$17,2,0)),"",VLOOKUP(AG583,'Listas Ley Transparencia'!$H$3:$M$17,2,0))</f>
        <v/>
      </c>
      <c r="AJ583" s="95" t="str">
        <f>IF(ISERROR(VLOOKUP(AG583,'Listas Ley Transparencia'!$H$3:$M$17,3,0)),"",VLOOKUP(AG583,'Listas Ley Transparencia'!$H$3:$M$17,3,0))</f>
        <v/>
      </c>
      <c r="AK583" s="95" t="str">
        <f>IF(ISERROR(VLOOKUP(AG583,'Listas Ley Transparencia'!$H$3:$M$17,4,0)),"",VLOOKUP(AG583,'Listas Ley Transparencia'!$H$3:$M$17,4,0))</f>
        <v/>
      </c>
      <c r="AL583" s="96" t="str">
        <f>IF(ISERROR(VLOOKUP(AG583,'Listas Ley Transparencia'!$H$3:$M$17,6,0)),"",VLOOKUP(AG583,'Listas Ley Transparencia'!$H$3:$M$17,6,0))</f>
        <v/>
      </c>
      <c r="AM583" s="64"/>
      <c r="AN583" s="138"/>
      <c r="AO583" s="137"/>
      <c r="AP583" s="137"/>
      <c r="AQ583" s="139"/>
    </row>
    <row r="584" spans="1:43" ht="40" customHeight="1">
      <c r="A584" s="67">
        <v>577</v>
      </c>
      <c r="B584" s="464" t="s">
        <v>1355</v>
      </c>
      <c r="C584" s="465" t="s">
        <v>1356</v>
      </c>
      <c r="D584" s="204" t="s">
        <v>1450</v>
      </c>
      <c r="E584" s="204" t="s">
        <v>1451</v>
      </c>
      <c r="F584" s="289" t="s">
        <v>90</v>
      </c>
      <c r="G584" s="256" t="s">
        <v>1355</v>
      </c>
      <c r="H584" s="466" t="s">
        <v>974</v>
      </c>
      <c r="I584" s="466" t="s">
        <v>974</v>
      </c>
      <c r="J584" s="146" t="s">
        <v>93</v>
      </c>
      <c r="K584" s="61" t="s">
        <v>154</v>
      </c>
      <c r="L584" s="62" t="s">
        <v>125</v>
      </c>
      <c r="M584" s="63">
        <f>IFERROR(VLOOKUP(L584,'Listas Activos'!$B$24:$C$28,2,0),0)</f>
        <v>3</v>
      </c>
      <c r="N584" s="62" t="s">
        <v>115</v>
      </c>
      <c r="O584" s="63">
        <f>IFERROR(VLOOKUP(N584,'Listas Activos'!$B$31:$C$35,2,0),0)</f>
        <v>3</v>
      </c>
      <c r="P584" s="62" t="s">
        <v>115</v>
      </c>
      <c r="Q584" s="63">
        <f>IFERROR(VLOOKUP(P584,'Listas Activos'!$B$38:$C$42,2,0),0)</f>
        <v>3</v>
      </c>
      <c r="R584" s="63">
        <f t="shared" si="38"/>
        <v>3</v>
      </c>
      <c r="S584" s="93" t="str">
        <f>IFERROR(VLOOKUP(R584,'Listas Activos'!$B$4:$C$7,2,0),"-")</f>
        <v>Medio</v>
      </c>
      <c r="T584" s="66"/>
      <c r="U584" s="64" t="s">
        <v>116</v>
      </c>
      <c r="V584" s="137"/>
      <c r="W584" s="137"/>
      <c r="X584" s="137"/>
      <c r="Y584" s="137"/>
      <c r="Z584" s="64"/>
      <c r="AA584" s="137"/>
      <c r="AB584" s="137"/>
      <c r="AC584" s="137"/>
      <c r="AD584" s="138"/>
      <c r="AE584" s="137"/>
      <c r="AF584" s="124"/>
      <c r="AG584" s="137"/>
      <c r="AH584" s="139"/>
      <c r="AI584" s="94" t="str">
        <f>IF(ISERROR(VLOOKUP(AG584,'Listas Ley Transparencia'!$H$3:$M$17,2,0)),"",VLOOKUP(AG584,'Listas Ley Transparencia'!$H$3:$M$17,2,0))</f>
        <v/>
      </c>
      <c r="AJ584" s="95" t="str">
        <f>IF(ISERROR(VLOOKUP(AG584,'Listas Ley Transparencia'!$H$3:$M$17,3,0)),"",VLOOKUP(AG584,'Listas Ley Transparencia'!$H$3:$M$17,3,0))</f>
        <v/>
      </c>
      <c r="AK584" s="95" t="str">
        <f>IF(ISERROR(VLOOKUP(AG584,'Listas Ley Transparencia'!$H$3:$M$17,4,0)),"",VLOOKUP(AG584,'Listas Ley Transparencia'!$H$3:$M$17,4,0))</f>
        <v/>
      </c>
      <c r="AL584" s="96" t="str">
        <f>IF(ISERROR(VLOOKUP(AG584,'Listas Ley Transparencia'!$H$3:$M$17,6,0)),"",VLOOKUP(AG584,'Listas Ley Transparencia'!$H$3:$M$17,6,0))</f>
        <v/>
      </c>
      <c r="AM584" s="64"/>
      <c r="AN584" s="138"/>
      <c r="AO584" s="137"/>
      <c r="AP584" s="137"/>
      <c r="AQ584" s="139"/>
    </row>
    <row r="585" spans="1:43" ht="40" customHeight="1">
      <c r="A585" s="67">
        <v>578</v>
      </c>
      <c r="B585" s="148" t="s">
        <v>1355</v>
      </c>
      <c r="C585" s="62" t="s">
        <v>1356</v>
      </c>
      <c r="D585" s="204" t="s">
        <v>1452</v>
      </c>
      <c r="E585" s="204" t="s">
        <v>1453</v>
      </c>
      <c r="F585" s="289" t="s">
        <v>90</v>
      </c>
      <c r="G585" s="256" t="s">
        <v>1355</v>
      </c>
      <c r="H585" s="274" t="s">
        <v>974</v>
      </c>
      <c r="I585" s="274" t="s">
        <v>974</v>
      </c>
      <c r="J585" s="146" t="s">
        <v>93</v>
      </c>
      <c r="K585" s="61" t="s">
        <v>154</v>
      </c>
      <c r="L585" s="62" t="s">
        <v>125</v>
      </c>
      <c r="M585" s="63">
        <f>IFERROR(VLOOKUP(L585,'Listas Activos'!$B$24:$C$28,2,0),0)</f>
        <v>3</v>
      </c>
      <c r="N585" s="62" t="s">
        <v>115</v>
      </c>
      <c r="O585" s="63">
        <f>IFERROR(VLOOKUP(N585,'Listas Activos'!$B$31:$C$35,2,0),0)</f>
        <v>3</v>
      </c>
      <c r="P585" s="62" t="s">
        <v>115</v>
      </c>
      <c r="Q585" s="63">
        <f>IFERROR(VLOOKUP(P585,'Listas Activos'!$B$38:$C$42,2,0),0)</f>
        <v>3</v>
      </c>
      <c r="R585" s="63">
        <f t="shared" si="38"/>
        <v>3</v>
      </c>
      <c r="S585" s="93" t="str">
        <f>IFERROR(VLOOKUP(R585,'Listas Activos'!$B$4:$C$7,2,0),"-")</f>
        <v>Medio</v>
      </c>
      <c r="T585" s="66"/>
      <c r="U585" s="64" t="s">
        <v>116</v>
      </c>
      <c r="V585" s="137"/>
      <c r="W585" s="137"/>
      <c r="X585" s="137"/>
      <c r="Y585" s="137"/>
      <c r="Z585" s="64"/>
      <c r="AA585" s="137"/>
      <c r="AB585" s="137"/>
      <c r="AC585" s="137"/>
      <c r="AD585" s="138"/>
      <c r="AE585" s="137"/>
      <c r="AF585" s="124"/>
      <c r="AG585" s="137"/>
      <c r="AH585" s="139"/>
      <c r="AI585" s="94" t="str">
        <f>IF(ISERROR(VLOOKUP(AG585,'Listas Ley Transparencia'!$H$3:$M$17,2,0)),"",VLOOKUP(AG585,'Listas Ley Transparencia'!$H$3:$M$17,2,0))</f>
        <v/>
      </c>
      <c r="AJ585" s="95" t="str">
        <f>IF(ISERROR(VLOOKUP(AG585,'Listas Ley Transparencia'!$H$3:$M$17,3,0)),"",VLOOKUP(AG585,'Listas Ley Transparencia'!$H$3:$M$17,3,0))</f>
        <v/>
      </c>
      <c r="AK585" s="95" t="str">
        <f>IF(ISERROR(VLOOKUP(AG585,'Listas Ley Transparencia'!$H$3:$M$17,4,0)),"",VLOOKUP(AG585,'Listas Ley Transparencia'!$H$3:$M$17,4,0))</f>
        <v/>
      </c>
      <c r="AL585" s="96" t="str">
        <f>IF(ISERROR(VLOOKUP(AG585,'Listas Ley Transparencia'!$H$3:$M$17,6,0)),"",VLOOKUP(AG585,'Listas Ley Transparencia'!$H$3:$M$17,6,0))</f>
        <v/>
      </c>
      <c r="AM585" s="64"/>
      <c r="AN585" s="138"/>
      <c r="AO585" s="137"/>
      <c r="AP585" s="137"/>
      <c r="AQ585" s="139"/>
    </row>
    <row r="586" spans="1:43" ht="40" customHeight="1">
      <c r="A586" s="67">
        <v>579</v>
      </c>
      <c r="B586" s="148" t="s">
        <v>1355</v>
      </c>
      <c r="C586" s="62" t="s">
        <v>1356</v>
      </c>
      <c r="D586" s="204" t="s">
        <v>1454</v>
      </c>
      <c r="E586" s="204" t="s">
        <v>1453</v>
      </c>
      <c r="F586" s="289" t="s">
        <v>90</v>
      </c>
      <c r="G586" s="256" t="s">
        <v>1355</v>
      </c>
      <c r="H586" s="274" t="s">
        <v>974</v>
      </c>
      <c r="I586" s="274" t="s">
        <v>974</v>
      </c>
      <c r="J586" s="146" t="s">
        <v>93</v>
      </c>
      <c r="K586" s="61" t="s">
        <v>154</v>
      </c>
      <c r="L586" s="62" t="s">
        <v>125</v>
      </c>
      <c r="M586" s="63">
        <f>IFERROR(VLOOKUP(L586,'Listas Activos'!$B$24:$C$28,2,0),0)</f>
        <v>3</v>
      </c>
      <c r="N586" s="62" t="s">
        <v>115</v>
      </c>
      <c r="O586" s="63">
        <f>IFERROR(VLOOKUP(N586,'Listas Activos'!$B$31:$C$35,2,0),0)</f>
        <v>3</v>
      </c>
      <c r="P586" s="62" t="s">
        <v>115</v>
      </c>
      <c r="Q586" s="63">
        <f>IFERROR(VLOOKUP(P586,'Listas Activos'!$B$38:$C$42,2,0),0)</f>
        <v>3</v>
      </c>
      <c r="R586" s="63">
        <f t="shared" si="38"/>
        <v>3</v>
      </c>
      <c r="S586" s="93" t="str">
        <f>IFERROR(VLOOKUP(R586,'Listas Activos'!$B$4:$C$7,2,0),"-")</f>
        <v>Medio</v>
      </c>
      <c r="T586" s="66"/>
      <c r="U586" s="64" t="s">
        <v>116</v>
      </c>
      <c r="V586" s="137"/>
      <c r="W586" s="137"/>
      <c r="X586" s="137"/>
      <c r="Y586" s="137"/>
      <c r="Z586" s="64"/>
      <c r="AA586" s="137"/>
      <c r="AB586" s="137"/>
      <c r="AC586" s="137"/>
      <c r="AD586" s="138"/>
      <c r="AE586" s="137"/>
      <c r="AF586" s="124"/>
      <c r="AG586" s="137"/>
      <c r="AH586" s="139"/>
      <c r="AI586" s="94" t="str">
        <f>IF(ISERROR(VLOOKUP(AG586,'Listas Ley Transparencia'!$H$3:$M$17,2,0)),"",VLOOKUP(AG586,'Listas Ley Transparencia'!$H$3:$M$17,2,0))</f>
        <v/>
      </c>
      <c r="AJ586" s="95" t="str">
        <f>IF(ISERROR(VLOOKUP(AG586,'Listas Ley Transparencia'!$H$3:$M$17,3,0)),"",VLOOKUP(AG586,'Listas Ley Transparencia'!$H$3:$M$17,3,0))</f>
        <v/>
      </c>
      <c r="AK586" s="95" t="str">
        <f>IF(ISERROR(VLOOKUP(AG586,'Listas Ley Transparencia'!$H$3:$M$17,4,0)),"",VLOOKUP(AG586,'Listas Ley Transparencia'!$H$3:$M$17,4,0))</f>
        <v/>
      </c>
      <c r="AL586" s="96" t="str">
        <f>IF(ISERROR(VLOOKUP(AG586,'Listas Ley Transparencia'!$H$3:$M$17,6,0)),"",VLOOKUP(AG586,'Listas Ley Transparencia'!$H$3:$M$17,6,0))</f>
        <v/>
      </c>
      <c r="AM586" s="64"/>
      <c r="AN586" s="138"/>
      <c r="AO586" s="137"/>
      <c r="AP586" s="137"/>
      <c r="AQ586" s="139"/>
    </row>
    <row r="587" spans="1:43" ht="40" customHeight="1">
      <c r="A587" s="67">
        <v>580</v>
      </c>
      <c r="B587" s="148" t="s">
        <v>1355</v>
      </c>
      <c r="C587" s="62" t="s">
        <v>1356</v>
      </c>
      <c r="D587" s="204" t="s">
        <v>1455</v>
      </c>
      <c r="E587" s="204" t="s">
        <v>1456</v>
      </c>
      <c r="F587" s="289" t="s">
        <v>90</v>
      </c>
      <c r="G587" s="256" t="s">
        <v>1355</v>
      </c>
      <c r="H587" s="274" t="s">
        <v>974</v>
      </c>
      <c r="I587" s="274" t="s">
        <v>974</v>
      </c>
      <c r="J587" s="146" t="s">
        <v>93</v>
      </c>
      <c r="K587" s="61" t="s">
        <v>154</v>
      </c>
      <c r="L587" s="62" t="s">
        <v>125</v>
      </c>
      <c r="M587" s="63">
        <f>IFERROR(VLOOKUP(L587,'Listas Activos'!$B$24:$C$28,2,0),0)</f>
        <v>3</v>
      </c>
      <c r="N587" s="62" t="s">
        <v>115</v>
      </c>
      <c r="O587" s="63">
        <f>IFERROR(VLOOKUP(N587,'Listas Activos'!$B$31:$C$35,2,0),0)</f>
        <v>3</v>
      </c>
      <c r="P587" s="62" t="s">
        <v>115</v>
      </c>
      <c r="Q587" s="63">
        <f>IFERROR(VLOOKUP(P587,'Listas Activos'!$B$38:$C$42,2,0),0)</f>
        <v>3</v>
      </c>
      <c r="R587" s="63">
        <f t="shared" si="38"/>
        <v>3</v>
      </c>
      <c r="S587" s="93" t="str">
        <f>IFERROR(VLOOKUP(R587,'Listas Activos'!$B$4:$C$7,2,0),"-")</f>
        <v>Medio</v>
      </c>
      <c r="T587" s="66"/>
      <c r="U587" s="64" t="s">
        <v>116</v>
      </c>
      <c r="V587" s="137"/>
      <c r="W587" s="137"/>
      <c r="X587" s="137"/>
      <c r="Y587" s="137"/>
      <c r="Z587" s="64"/>
      <c r="AA587" s="137"/>
      <c r="AB587" s="137"/>
      <c r="AC587" s="137"/>
      <c r="AD587" s="138"/>
      <c r="AE587" s="137"/>
      <c r="AF587" s="124"/>
      <c r="AG587" s="137"/>
      <c r="AH587" s="139"/>
      <c r="AI587" s="94" t="str">
        <f>IF(ISERROR(VLOOKUP(AG587,'Listas Ley Transparencia'!$H$3:$M$17,2,0)),"",VLOOKUP(AG587,'Listas Ley Transparencia'!$H$3:$M$17,2,0))</f>
        <v/>
      </c>
      <c r="AJ587" s="95" t="str">
        <f>IF(ISERROR(VLOOKUP(AG587,'Listas Ley Transparencia'!$H$3:$M$17,3,0)),"",VLOOKUP(AG587,'Listas Ley Transparencia'!$H$3:$M$17,3,0))</f>
        <v/>
      </c>
      <c r="AK587" s="95" t="str">
        <f>IF(ISERROR(VLOOKUP(AG587,'Listas Ley Transparencia'!$H$3:$M$17,4,0)),"",VLOOKUP(AG587,'Listas Ley Transparencia'!$H$3:$M$17,4,0))</f>
        <v/>
      </c>
      <c r="AL587" s="96" t="str">
        <f>IF(ISERROR(VLOOKUP(AG587,'Listas Ley Transparencia'!$H$3:$M$17,6,0)),"",VLOOKUP(AG587,'Listas Ley Transparencia'!$H$3:$M$17,6,0))</f>
        <v/>
      </c>
      <c r="AM587" s="64"/>
      <c r="AN587" s="138"/>
      <c r="AO587" s="137"/>
      <c r="AP587" s="137"/>
      <c r="AQ587" s="139"/>
    </row>
    <row r="588" spans="1:43" ht="40" customHeight="1">
      <c r="A588" s="67">
        <v>581</v>
      </c>
      <c r="B588" s="148" t="s">
        <v>1355</v>
      </c>
      <c r="C588" s="62" t="s">
        <v>1356</v>
      </c>
      <c r="D588" s="204" t="s">
        <v>1457</v>
      </c>
      <c r="E588" s="204" t="s">
        <v>1456</v>
      </c>
      <c r="F588" s="289" t="s">
        <v>90</v>
      </c>
      <c r="G588" s="256" t="s">
        <v>1355</v>
      </c>
      <c r="H588" s="274" t="s">
        <v>974</v>
      </c>
      <c r="I588" s="274" t="s">
        <v>974</v>
      </c>
      <c r="J588" s="146" t="s">
        <v>93</v>
      </c>
      <c r="K588" s="61" t="s">
        <v>154</v>
      </c>
      <c r="L588" s="62" t="s">
        <v>125</v>
      </c>
      <c r="M588" s="63">
        <f>IFERROR(VLOOKUP(L588,'Listas Activos'!$B$24:$C$28,2,0),0)</f>
        <v>3</v>
      </c>
      <c r="N588" s="62" t="s">
        <v>115</v>
      </c>
      <c r="O588" s="63">
        <f>IFERROR(VLOOKUP(N588,'Listas Activos'!$B$31:$C$35,2,0),0)</f>
        <v>3</v>
      </c>
      <c r="P588" s="62" t="s">
        <v>115</v>
      </c>
      <c r="Q588" s="63">
        <f>IFERROR(VLOOKUP(P588,'Listas Activos'!$B$38:$C$42,2,0),0)</f>
        <v>3</v>
      </c>
      <c r="R588" s="63">
        <f t="shared" si="38"/>
        <v>3</v>
      </c>
      <c r="S588" s="93" t="str">
        <f>IFERROR(VLOOKUP(R588,'Listas Activos'!$B$4:$C$7,2,0),"-")</f>
        <v>Medio</v>
      </c>
      <c r="T588" s="66"/>
      <c r="U588" s="64" t="s">
        <v>116</v>
      </c>
      <c r="V588" s="137"/>
      <c r="W588" s="137"/>
      <c r="X588" s="137"/>
      <c r="Y588" s="137"/>
      <c r="Z588" s="64"/>
      <c r="AA588" s="137"/>
      <c r="AB588" s="137"/>
      <c r="AC588" s="137"/>
      <c r="AD588" s="138"/>
      <c r="AE588" s="137"/>
      <c r="AF588" s="124"/>
      <c r="AG588" s="137"/>
      <c r="AH588" s="139"/>
      <c r="AI588" s="94" t="str">
        <f>IF(ISERROR(VLOOKUP(AG588,'Listas Ley Transparencia'!$H$3:$M$17,2,0)),"",VLOOKUP(AG588,'Listas Ley Transparencia'!$H$3:$M$17,2,0))</f>
        <v/>
      </c>
      <c r="AJ588" s="95" t="str">
        <f>IF(ISERROR(VLOOKUP(AG588,'Listas Ley Transparencia'!$H$3:$M$17,3,0)),"",VLOOKUP(AG588,'Listas Ley Transparencia'!$H$3:$M$17,3,0))</f>
        <v/>
      </c>
      <c r="AK588" s="95" t="str">
        <f>IF(ISERROR(VLOOKUP(AG588,'Listas Ley Transparencia'!$H$3:$M$17,4,0)),"",VLOOKUP(AG588,'Listas Ley Transparencia'!$H$3:$M$17,4,0))</f>
        <v/>
      </c>
      <c r="AL588" s="96" t="str">
        <f>IF(ISERROR(VLOOKUP(AG588,'Listas Ley Transparencia'!$H$3:$M$17,6,0)),"",VLOOKUP(AG588,'Listas Ley Transparencia'!$H$3:$M$17,6,0))</f>
        <v/>
      </c>
      <c r="AM588" s="64"/>
      <c r="AN588" s="138"/>
      <c r="AO588" s="137"/>
      <c r="AP588" s="137"/>
      <c r="AQ588" s="139"/>
    </row>
    <row r="589" spans="1:43" ht="40" customHeight="1">
      <c r="A589" s="67">
        <v>582</v>
      </c>
      <c r="B589" s="148" t="s">
        <v>1355</v>
      </c>
      <c r="C589" s="62" t="s">
        <v>1356</v>
      </c>
      <c r="D589" s="204" t="s">
        <v>1458</v>
      </c>
      <c r="E589" s="204" t="s">
        <v>1459</v>
      </c>
      <c r="F589" s="289" t="s">
        <v>90</v>
      </c>
      <c r="G589" s="256" t="s">
        <v>1355</v>
      </c>
      <c r="H589" s="274" t="s">
        <v>974</v>
      </c>
      <c r="I589" s="274" t="s">
        <v>974</v>
      </c>
      <c r="J589" s="146" t="s">
        <v>93</v>
      </c>
      <c r="K589" s="61" t="s">
        <v>154</v>
      </c>
      <c r="L589" s="62" t="s">
        <v>125</v>
      </c>
      <c r="M589" s="63">
        <f>IFERROR(VLOOKUP(L589,'Listas Activos'!$B$24:$C$28,2,0),0)</f>
        <v>3</v>
      </c>
      <c r="N589" s="62" t="s">
        <v>115</v>
      </c>
      <c r="O589" s="63">
        <f>IFERROR(VLOOKUP(N589,'Listas Activos'!$B$31:$C$35,2,0),0)</f>
        <v>3</v>
      </c>
      <c r="P589" s="62" t="s">
        <v>115</v>
      </c>
      <c r="Q589" s="63">
        <f>IFERROR(VLOOKUP(P589,'Listas Activos'!$B$38:$C$42,2,0),0)</f>
        <v>3</v>
      </c>
      <c r="R589" s="63">
        <f t="shared" si="38"/>
        <v>3</v>
      </c>
      <c r="S589" s="93" t="str">
        <f>IFERROR(VLOOKUP(R589,'Listas Activos'!$B$4:$C$7,2,0),"-")</f>
        <v>Medio</v>
      </c>
      <c r="T589" s="66"/>
      <c r="U589" s="64" t="s">
        <v>116</v>
      </c>
      <c r="V589" s="137"/>
      <c r="W589" s="137"/>
      <c r="X589" s="137"/>
      <c r="Y589" s="137"/>
      <c r="Z589" s="64"/>
      <c r="AA589" s="137"/>
      <c r="AB589" s="137"/>
      <c r="AC589" s="137"/>
      <c r="AD589" s="138"/>
      <c r="AE589" s="137"/>
      <c r="AF589" s="124"/>
      <c r="AG589" s="137"/>
      <c r="AH589" s="139"/>
      <c r="AI589" s="94" t="str">
        <f>IF(ISERROR(VLOOKUP(AG589,'Listas Ley Transparencia'!$H$3:$M$17,2,0)),"",VLOOKUP(AG589,'Listas Ley Transparencia'!$H$3:$M$17,2,0))</f>
        <v/>
      </c>
      <c r="AJ589" s="95" t="str">
        <f>IF(ISERROR(VLOOKUP(AG589,'Listas Ley Transparencia'!$H$3:$M$17,3,0)),"",VLOOKUP(AG589,'Listas Ley Transparencia'!$H$3:$M$17,3,0))</f>
        <v/>
      </c>
      <c r="AK589" s="95" t="str">
        <f>IF(ISERROR(VLOOKUP(AG589,'Listas Ley Transparencia'!$H$3:$M$17,4,0)),"",VLOOKUP(AG589,'Listas Ley Transparencia'!$H$3:$M$17,4,0))</f>
        <v/>
      </c>
      <c r="AL589" s="96" t="str">
        <f>IF(ISERROR(VLOOKUP(AG589,'Listas Ley Transparencia'!$H$3:$M$17,6,0)),"",VLOOKUP(AG589,'Listas Ley Transparencia'!$H$3:$M$17,6,0))</f>
        <v/>
      </c>
      <c r="AM589" s="64"/>
      <c r="AN589" s="138"/>
      <c r="AO589" s="137"/>
      <c r="AP589" s="137"/>
      <c r="AQ589" s="139"/>
    </row>
    <row r="590" spans="1:43" ht="40" customHeight="1">
      <c r="A590" s="67">
        <v>583</v>
      </c>
      <c r="B590" s="148" t="s">
        <v>1355</v>
      </c>
      <c r="C590" s="62" t="s">
        <v>1356</v>
      </c>
      <c r="D590" s="204" t="s">
        <v>1460</v>
      </c>
      <c r="E590" s="204" t="s">
        <v>1459</v>
      </c>
      <c r="F590" s="289" t="s">
        <v>90</v>
      </c>
      <c r="G590" s="256" t="s">
        <v>1355</v>
      </c>
      <c r="H590" s="274" t="s">
        <v>974</v>
      </c>
      <c r="I590" s="274" t="s">
        <v>974</v>
      </c>
      <c r="J590" s="146" t="s">
        <v>93</v>
      </c>
      <c r="K590" s="61" t="s">
        <v>154</v>
      </c>
      <c r="L590" s="62" t="s">
        <v>125</v>
      </c>
      <c r="M590" s="63">
        <f>IFERROR(VLOOKUP(L590,'Listas Activos'!$B$24:$C$28,2,0),0)</f>
        <v>3</v>
      </c>
      <c r="N590" s="62" t="s">
        <v>115</v>
      </c>
      <c r="O590" s="63">
        <f>IFERROR(VLOOKUP(N590,'Listas Activos'!$B$31:$C$35,2,0),0)</f>
        <v>3</v>
      </c>
      <c r="P590" s="62" t="s">
        <v>115</v>
      </c>
      <c r="Q590" s="63">
        <f>IFERROR(VLOOKUP(P590,'Listas Activos'!$B$38:$C$42,2,0),0)</f>
        <v>3</v>
      </c>
      <c r="R590" s="63">
        <f t="shared" si="38"/>
        <v>3</v>
      </c>
      <c r="S590" s="93" t="str">
        <f>IFERROR(VLOOKUP(R590,'Listas Activos'!$B$4:$C$7,2,0),"-")</f>
        <v>Medio</v>
      </c>
      <c r="T590" s="66"/>
      <c r="U590" s="64" t="s">
        <v>116</v>
      </c>
      <c r="V590" s="137"/>
      <c r="W590" s="137"/>
      <c r="X590" s="137"/>
      <c r="Y590" s="137"/>
      <c r="Z590" s="64"/>
      <c r="AA590" s="137"/>
      <c r="AB590" s="137"/>
      <c r="AC590" s="137"/>
      <c r="AD590" s="138"/>
      <c r="AE590" s="137"/>
      <c r="AF590" s="124"/>
      <c r="AG590" s="137"/>
      <c r="AH590" s="139"/>
      <c r="AI590" s="94" t="str">
        <f>IF(ISERROR(VLOOKUP(AG590,'Listas Ley Transparencia'!$H$3:$M$17,2,0)),"",VLOOKUP(AG590,'Listas Ley Transparencia'!$H$3:$M$17,2,0))</f>
        <v/>
      </c>
      <c r="AJ590" s="95" t="str">
        <f>IF(ISERROR(VLOOKUP(AG590,'Listas Ley Transparencia'!$H$3:$M$17,3,0)),"",VLOOKUP(AG590,'Listas Ley Transparencia'!$H$3:$M$17,3,0))</f>
        <v/>
      </c>
      <c r="AK590" s="95" t="str">
        <f>IF(ISERROR(VLOOKUP(AG590,'Listas Ley Transparencia'!$H$3:$M$17,4,0)),"",VLOOKUP(AG590,'Listas Ley Transparencia'!$H$3:$M$17,4,0))</f>
        <v/>
      </c>
      <c r="AL590" s="96" t="str">
        <f>IF(ISERROR(VLOOKUP(AG590,'Listas Ley Transparencia'!$H$3:$M$17,6,0)),"",VLOOKUP(AG590,'Listas Ley Transparencia'!$H$3:$M$17,6,0))</f>
        <v/>
      </c>
      <c r="AM590" s="64"/>
      <c r="AN590" s="138"/>
      <c r="AO590" s="137"/>
      <c r="AP590" s="137"/>
      <c r="AQ590" s="139"/>
    </row>
    <row r="591" spans="1:43" ht="40" customHeight="1">
      <c r="A591" s="67">
        <v>584</v>
      </c>
      <c r="B591" s="148" t="s">
        <v>1355</v>
      </c>
      <c r="C591" s="62" t="s">
        <v>1356</v>
      </c>
      <c r="D591" s="204" t="s">
        <v>1461</v>
      </c>
      <c r="E591" s="204" t="s">
        <v>1462</v>
      </c>
      <c r="F591" s="289" t="s">
        <v>90</v>
      </c>
      <c r="G591" s="256" t="s">
        <v>1355</v>
      </c>
      <c r="H591" s="274" t="s">
        <v>974</v>
      </c>
      <c r="I591" s="274" t="s">
        <v>974</v>
      </c>
      <c r="J591" s="146" t="s">
        <v>93</v>
      </c>
      <c r="K591" s="61" t="s">
        <v>154</v>
      </c>
      <c r="L591" s="62" t="s">
        <v>125</v>
      </c>
      <c r="M591" s="63">
        <f>IFERROR(VLOOKUP(L591,'Listas Activos'!$B$24:$C$28,2,0),0)</f>
        <v>3</v>
      </c>
      <c r="N591" s="62" t="s">
        <v>115</v>
      </c>
      <c r="O591" s="63">
        <f>IFERROR(VLOOKUP(N591,'Listas Activos'!$B$31:$C$35,2,0),0)</f>
        <v>3</v>
      </c>
      <c r="P591" s="62" t="s">
        <v>115</v>
      </c>
      <c r="Q591" s="63">
        <f>IFERROR(VLOOKUP(P591,'Listas Activos'!$B$38:$C$42,2,0),0)</f>
        <v>3</v>
      </c>
      <c r="R591" s="63">
        <f t="shared" si="38"/>
        <v>3</v>
      </c>
      <c r="S591" s="93" t="str">
        <f>IFERROR(VLOOKUP(R591,'Listas Activos'!$B$4:$C$7,2,0),"-")</f>
        <v>Medio</v>
      </c>
      <c r="T591" s="66"/>
      <c r="U591" s="64" t="s">
        <v>116</v>
      </c>
      <c r="V591" s="137"/>
      <c r="W591" s="137"/>
      <c r="X591" s="137"/>
      <c r="Y591" s="137"/>
      <c r="Z591" s="64"/>
      <c r="AA591" s="137"/>
      <c r="AB591" s="137"/>
      <c r="AC591" s="137"/>
      <c r="AD591" s="138"/>
      <c r="AE591" s="137"/>
      <c r="AF591" s="124"/>
      <c r="AG591" s="137"/>
      <c r="AH591" s="139"/>
      <c r="AI591" s="94" t="str">
        <f>IF(ISERROR(VLOOKUP(AG591,'Listas Ley Transparencia'!$H$3:$M$17,2,0)),"",VLOOKUP(AG591,'Listas Ley Transparencia'!$H$3:$M$17,2,0))</f>
        <v/>
      </c>
      <c r="AJ591" s="95" t="str">
        <f>IF(ISERROR(VLOOKUP(AG591,'Listas Ley Transparencia'!$H$3:$M$17,3,0)),"",VLOOKUP(AG591,'Listas Ley Transparencia'!$H$3:$M$17,3,0))</f>
        <v/>
      </c>
      <c r="AK591" s="95" t="str">
        <f>IF(ISERROR(VLOOKUP(AG591,'Listas Ley Transparencia'!$H$3:$M$17,4,0)),"",VLOOKUP(AG591,'Listas Ley Transparencia'!$H$3:$M$17,4,0))</f>
        <v/>
      </c>
      <c r="AL591" s="96" t="str">
        <f>IF(ISERROR(VLOOKUP(AG591,'Listas Ley Transparencia'!$H$3:$M$17,6,0)),"",VLOOKUP(AG591,'Listas Ley Transparencia'!$H$3:$M$17,6,0))</f>
        <v/>
      </c>
      <c r="AM591" s="64"/>
      <c r="AN591" s="138"/>
      <c r="AO591" s="137"/>
      <c r="AP591" s="137"/>
      <c r="AQ591" s="139"/>
    </row>
    <row r="592" spans="1:43" ht="40" customHeight="1">
      <c r="A592" s="67">
        <v>585</v>
      </c>
      <c r="B592" s="148" t="s">
        <v>1355</v>
      </c>
      <c r="C592" s="62" t="s">
        <v>1356</v>
      </c>
      <c r="D592" s="204" t="s">
        <v>1463</v>
      </c>
      <c r="E592" s="204" t="s">
        <v>1464</v>
      </c>
      <c r="F592" s="289" t="s">
        <v>90</v>
      </c>
      <c r="G592" s="256" t="s">
        <v>1355</v>
      </c>
      <c r="H592" s="274" t="s">
        <v>974</v>
      </c>
      <c r="I592" s="274" t="s">
        <v>974</v>
      </c>
      <c r="J592" s="146" t="s">
        <v>93</v>
      </c>
      <c r="K592" s="61" t="s">
        <v>154</v>
      </c>
      <c r="L592" s="62" t="s">
        <v>125</v>
      </c>
      <c r="M592" s="63">
        <f>IFERROR(VLOOKUP(L592,'Listas Activos'!$B$24:$C$28,2,0),0)</f>
        <v>3</v>
      </c>
      <c r="N592" s="62" t="s">
        <v>115</v>
      </c>
      <c r="O592" s="63">
        <f>IFERROR(VLOOKUP(N592,'Listas Activos'!$B$31:$C$35,2,0),0)</f>
        <v>3</v>
      </c>
      <c r="P592" s="62" t="s">
        <v>115</v>
      </c>
      <c r="Q592" s="63">
        <f>IFERROR(VLOOKUP(P592,'Listas Activos'!$B$38:$C$42,2,0),0)</f>
        <v>3</v>
      </c>
      <c r="R592" s="63">
        <f t="shared" si="38"/>
        <v>3</v>
      </c>
      <c r="S592" s="93" t="str">
        <f>IFERROR(VLOOKUP(R592,'Listas Activos'!$B$4:$C$7,2,0),"-")</f>
        <v>Medio</v>
      </c>
      <c r="T592" s="66"/>
      <c r="U592" s="64" t="s">
        <v>116</v>
      </c>
      <c r="V592" s="137"/>
      <c r="W592" s="137"/>
      <c r="X592" s="137"/>
      <c r="Y592" s="137"/>
      <c r="Z592" s="64"/>
      <c r="AA592" s="137"/>
      <c r="AB592" s="137"/>
      <c r="AC592" s="137"/>
      <c r="AD592" s="138"/>
      <c r="AE592" s="137"/>
      <c r="AF592" s="124"/>
      <c r="AG592" s="137"/>
      <c r="AH592" s="139"/>
      <c r="AI592" s="94" t="str">
        <f>IF(ISERROR(VLOOKUP(AG592,'Listas Ley Transparencia'!$H$3:$M$17,2,0)),"",VLOOKUP(AG592,'Listas Ley Transparencia'!$H$3:$M$17,2,0))</f>
        <v/>
      </c>
      <c r="AJ592" s="95" t="str">
        <f>IF(ISERROR(VLOOKUP(AG592,'Listas Ley Transparencia'!$H$3:$M$17,3,0)),"",VLOOKUP(AG592,'Listas Ley Transparencia'!$H$3:$M$17,3,0))</f>
        <v/>
      </c>
      <c r="AK592" s="95" t="str">
        <f>IF(ISERROR(VLOOKUP(AG592,'Listas Ley Transparencia'!$H$3:$M$17,4,0)),"",VLOOKUP(AG592,'Listas Ley Transparencia'!$H$3:$M$17,4,0))</f>
        <v/>
      </c>
      <c r="AL592" s="96" t="str">
        <f>IF(ISERROR(VLOOKUP(AG592,'Listas Ley Transparencia'!$H$3:$M$17,6,0)),"",VLOOKUP(AG592,'Listas Ley Transparencia'!$H$3:$M$17,6,0))</f>
        <v/>
      </c>
      <c r="AM592" s="64"/>
      <c r="AN592" s="138"/>
      <c r="AO592" s="137"/>
      <c r="AP592" s="137"/>
      <c r="AQ592" s="139"/>
    </row>
    <row r="593" spans="1:43" ht="40" customHeight="1">
      <c r="A593" s="67">
        <v>586</v>
      </c>
      <c r="B593" s="148" t="s">
        <v>1355</v>
      </c>
      <c r="C593" s="62" t="s">
        <v>1356</v>
      </c>
      <c r="D593" s="204" t="s">
        <v>1465</v>
      </c>
      <c r="E593" s="204" t="s">
        <v>1403</v>
      </c>
      <c r="F593" s="289" t="s">
        <v>90</v>
      </c>
      <c r="G593" s="256" t="s">
        <v>1355</v>
      </c>
      <c r="H593" s="274" t="s">
        <v>974</v>
      </c>
      <c r="I593" s="274" t="s">
        <v>974</v>
      </c>
      <c r="J593" s="146" t="s">
        <v>93</v>
      </c>
      <c r="K593" s="61" t="s">
        <v>163</v>
      </c>
      <c r="L593" s="62" t="s">
        <v>125</v>
      </c>
      <c r="M593" s="63">
        <f>IFERROR(VLOOKUP(L593,'Listas Activos'!$B$24:$C$28,2,0),0)</f>
        <v>3</v>
      </c>
      <c r="N593" s="62" t="s">
        <v>115</v>
      </c>
      <c r="O593" s="63">
        <f>IFERROR(VLOOKUP(N593,'Listas Activos'!$B$31:$C$35,2,0),0)</f>
        <v>3</v>
      </c>
      <c r="P593" s="62" t="s">
        <v>115</v>
      </c>
      <c r="Q593" s="63">
        <f>IFERROR(VLOOKUP(P593,'Listas Activos'!$B$38:$C$42,2,0),0)</f>
        <v>3</v>
      </c>
      <c r="R593" s="63">
        <f t="shared" si="38"/>
        <v>3</v>
      </c>
      <c r="S593" s="93" t="str">
        <f>IFERROR(VLOOKUP(R593,'Listas Activos'!$B$4:$C$7,2,0),"-")</f>
        <v>Medio</v>
      </c>
      <c r="T593" s="66"/>
      <c r="U593" s="64" t="s">
        <v>116</v>
      </c>
      <c r="V593" s="137"/>
      <c r="W593" s="137"/>
      <c r="X593" s="137"/>
      <c r="Y593" s="137"/>
      <c r="Z593" s="64"/>
      <c r="AA593" s="137"/>
      <c r="AB593" s="137"/>
      <c r="AC593" s="137"/>
      <c r="AD593" s="138"/>
      <c r="AE593" s="137"/>
      <c r="AF593" s="124"/>
      <c r="AG593" s="137"/>
      <c r="AH593" s="139"/>
      <c r="AI593" s="94" t="str">
        <f>IF(ISERROR(VLOOKUP(AG593,'Listas Ley Transparencia'!$H$3:$M$17,2,0)),"",VLOOKUP(AG593,'Listas Ley Transparencia'!$H$3:$M$17,2,0))</f>
        <v/>
      </c>
      <c r="AJ593" s="95" t="str">
        <f>IF(ISERROR(VLOOKUP(AG593,'Listas Ley Transparencia'!$H$3:$M$17,3,0)),"",VLOOKUP(AG593,'Listas Ley Transparencia'!$H$3:$M$17,3,0))</f>
        <v/>
      </c>
      <c r="AK593" s="95" t="str">
        <f>IF(ISERROR(VLOOKUP(AG593,'Listas Ley Transparencia'!$H$3:$M$17,4,0)),"",VLOOKUP(AG593,'Listas Ley Transparencia'!$H$3:$M$17,4,0))</f>
        <v/>
      </c>
      <c r="AL593" s="96" t="str">
        <f>IF(ISERROR(VLOOKUP(AG593,'Listas Ley Transparencia'!$H$3:$M$17,6,0)),"",VLOOKUP(AG593,'Listas Ley Transparencia'!$H$3:$M$17,6,0))</f>
        <v/>
      </c>
      <c r="AM593" s="64"/>
      <c r="AN593" s="138"/>
      <c r="AO593" s="137"/>
      <c r="AP593" s="137"/>
      <c r="AQ593" s="139"/>
    </row>
    <row r="594" spans="1:43" ht="40" customHeight="1">
      <c r="A594" s="67">
        <v>587</v>
      </c>
      <c r="B594" s="148" t="s">
        <v>1355</v>
      </c>
      <c r="C594" s="62" t="s">
        <v>1356</v>
      </c>
      <c r="D594" s="204" t="s">
        <v>1466</v>
      </c>
      <c r="E594" s="204" t="s">
        <v>1403</v>
      </c>
      <c r="F594" s="289" t="s">
        <v>90</v>
      </c>
      <c r="G594" s="256" t="s">
        <v>1355</v>
      </c>
      <c r="H594" s="274" t="s">
        <v>974</v>
      </c>
      <c r="I594" s="274" t="s">
        <v>974</v>
      </c>
      <c r="J594" s="146" t="s">
        <v>93</v>
      </c>
      <c r="K594" s="61" t="s">
        <v>163</v>
      </c>
      <c r="L594" s="62" t="s">
        <v>125</v>
      </c>
      <c r="M594" s="63">
        <f>IFERROR(VLOOKUP(L594,'Listas Activos'!$B$24:$C$28,2,0),0)</f>
        <v>3</v>
      </c>
      <c r="N594" s="62" t="s">
        <v>115</v>
      </c>
      <c r="O594" s="63">
        <f>IFERROR(VLOOKUP(N594,'Listas Activos'!$B$31:$C$35,2,0),0)</f>
        <v>3</v>
      </c>
      <c r="P594" s="62" t="s">
        <v>115</v>
      </c>
      <c r="Q594" s="63">
        <f>IFERROR(VLOOKUP(P594,'Listas Activos'!$B$38:$C$42,2,0),0)</f>
        <v>3</v>
      </c>
      <c r="R594" s="63">
        <f t="shared" si="38"/>
        <v>3</v>
      </c>
      <c r="S594" s="93" t="str">
        <f>IFERROR(VLOOKUP(R594,'Listas Activos'!$B$4:$C$7,2,0),"-")</f>
        <v>Medio</v>
      </c>
      <c r="T594" s="66"/>
      <c r="U594" s="64" t="s">
        <v>116</v>
      </c>
      <c r="V594" s="137"/>
      <c r="W594" s="137"/>
      <c r="X594" s="137"/>
      <c r="Y594" s="137"/>
      <c r="Z594" s="64"/>
      <c r="AA594" s="137"/>
      <c r="AB594" s="137"/>
      <c r="AC594" s="137"/>
      <c r="AD594" s="138"/>
      <c r="AE594" s="137"/>
      <c r="AF594" s="124"/>
      <c r="AG594" s="137"/>
      <c r="AH594" s="139"/>
      <c r="AI594" s="94" t="str">
        <f>IF(ISERROR(VLOOKUP(AG594,'Listas Ley Transparencia'!$H$3:$M$17,2,0)),"",VLOOKUP(AG594,'Listas Ley Transparencia'!$H$3:$M$17,2,0))</f>
        <v/>
      </c>
      <c r="AJ594" s="95" t="str">
        <f>IF(ISERROR(VLOOKUP(AG594,'Listas Ley Transparencia'!$H$3:$M$17,3,0)),"",VLOOKUP(AG594,'Listas Ley Transparencia'!$H$3:$M$17,3,0))</f>
        <v/>
      </c>
      <c r="AK594" s="95" t="str">
        <f>IF(ISERROR(VLOOKUP(AG594,'Listas Ley Transparencia'!$H$3:$M$17,4,0)),"",VLOOKUP(AG594,'Listas Ley Transparencia'!$H$3:$M$17,4,0))</f>
        <v/>
      </c>
      <c r="AL594" s="96" t="str">
        <f>IF(ISERROR(VLOOKUP(AG594,'Listas Ley Transparencia'!$H$3:$M$17,6,0)),"",VLOOKUP(AG594,'Listas Ley Transparencia'!$H$3:$M$17,6,0))</f>
        <v/>
      </c>
      <c r="AM594" s="64"/>
      <c r="AN594" s="138"/>
      <c r="AO594" s="137"/>
      <c r="AP594" s="137"/>
      <c r="AQ594" s="139"/>
    </row>
    <row r="595" spans="1:43" ht="40" customHeight="1">
      <c r="A595" s="67">
        <v>588</v>
      </c>
      <c r="B595" s="148" t="s">
        <v>1355</v>
      </c>
      <c r="C595" s="62" t="s">
        <v>1356</v>
      </c>
      <c r="D595" s="204" t="s">
        <v>1467</v>
      </c>
      <c r="E595" s="204" t="s">
        <v>1403</v>
      </c>
      <c r="F595" s="289" t="s">
        <v>90</v>
      </c>
      <c r="G595" s="256" t="s">
        <v>1355</v>
      </c>
      <c r="H595" s="274" t="s">
        <v>974</v>
      </c>
      <c r="I595" s="274" t="s">
        <v>974</v>
      </c>
      <c r="J595" s="146" t="s">
        <v>93</v>
      </c>
      <c r="K595" s="61" t="s">
        <v>163</v>
      </c>
      <c r="L595" s="62" t="s">
        <v>125</v>
      </c>
      <c r="M595" s="63">
        <f>IFERROR(VLOOKUP(L595,'Listas Activos'!$B$24:$C$28,2,0),0)</f>
        <v>3</v>
      </c>
      <c r="N595" s="62" t="s">
        <v>115</v>
      </c>
      <c r="O595" s="63">
        <f>IFERROR(VLOOKUP(N595,'Listas Activos'!$B$31:$C$35,2,0),0)</f>
        <v>3</v>
      </c>
      <c r="P595" s="62" t="s">
        <v>115</v>
      </c>
      <c r="Q595" s="63">
        <f>IFERROR(VLOOKUP(P595,'Listas Activos'!$B$38:$C$42,2,0),0)</f>
        <v>3</v>
      </c>
      <c r="R595" s="63">
        <f t="shared" si="38"/>
        <v>3</v>
      </c>
      <c r="S595" s="93" t="str">
        <f>IFERROR(VLOOKUP(R595,'Listas Activos'!$B$4:$C$7,2,0),"-")</f>
        <v>Medio</v>
      </c>
      <c r="T595" s="66"/>
      <c r="U595" s="64" t="s">
        <v>116</v>
      </c>
      <c r="V595" s="137"/>
      <c r="W595" s="137"/>
      <c r="X595" s="137"/>
      <c r="Y595" s="137"/>
      <c r="Z595" s="64"/>
      <c r="AA595" s="137"/>
      <c r="AB595" s="137"/>
      <c r="AC595" s="137"/>
      <c r="AD595" s="138"/>
      <c r="AE595" s="137"/>
      <c r="AF595" s="124"/>
      <c r="AG595" s="137"/>
      <c r="AH595" s="139"/>
      <c r="AI595" s="94" t="str">
        <f>IF(ISERROR(VLOOKUP(AG595,'Listas Ley Transparencia'!$H$3:$M$17,2,0)),"",VLOOKUP(AG595,'Listas Ley Transparencia'!$H$3:$M$17,2,0))</f>
        <v/>
      </c>
      <c r="AJ595" s="95" t="str">
        <f>IF(ISERROR(VLOOKUP(AG595,'Listas Ley Transparencia'!$H$3:$M$17,3,0)),"",VLOOKUP(AG595,'Listas Ley Transparencia'!$H$3:$M$17,3,0))</f>
        <v/>
      </c>
      <c r="AK595" s="95" t="str">
        <f>IF(ISERROR(VLOOKUP(AG595,'Listas Ley Transparencia'!$H$3:$M$17,4,0)),"",VLOOKUP(AG595,'Listas Ley Transparencia'!$H$3:$M$17,4,0))</f>
        <v/>
      </c>
      <c r="AL595" s="96" t="str">
        <f>IF(ISERROR(VLOOKUP(AG595,'Listas Ley Transparencia'!$H$3:$M$17,6,0)),"",VLOOKUP(AG595,'Listas Ley Transparencia'!$H$3:$M$17,6,0))</f>
        <v/>
      </c>
      <c r="AM595" s="64"/>
      <c r="AN595" s="138"/>
      <c r="AO595" s="137"/>
      <c r="AP595" s="137"/>
      <c r="AQ595" s="139"/>
    </row>
    <row r="596" spans="1:43" ht="40" customHeight="1">
      <c r="A596" s="67">
        <v>589</v>
      </c>
      <c r="B596" s="148" t="s">
        <v>1355</v>
      </c>
      <c r="C596" s="62" t="s">
        <v>1356</v>
      </c>
      <c r="D596" s="204" t="s">
        <v>1468</v>
      </c>
      <c r="E596" s="204" t="s">
        <v>1403</v>
      </c>
      <c r="F596" s="289" t="s">
        <v>90</v>
      </c>
      <c r="G596" s="256" t="s">
        <v>1355</v>
      </c>
      <c r="H596" s="274" t="s">
        <v>974</v>
      </c>
      <c r="I596" s="274" t="s">
        <v>974</v>
      </c>
      <c r="J596" s="146" t="s">
        <v>93</v>
      </c>
      <c r="K596" s="61" t="s">
        <v>163</v>
      </c>
      <c r="L596" s="62" t="s">
        <v>125</v>
      </c>
      <c r="M596" s="63">
        <f>IFERROR(VLOOKUP(L596,'Listas Activos'!$B$24:$C$28,2,0),0)</f>
        <v>3</v>
      </c>
      <c r="N596" s="62" t="s">
        <v>115</v>
      </c>
      <c r="O596" s="63">
        <f>IFERROR(VLOOKUP(N596,'Listas Activos'!$B$31:$C$35,2,0),0)</f>
        <v>3</v>
      </c>
      <c r="P596" s="62" t="s">
        <v>115</v>
      </c>
      <c r="Q596" s="63">
        <f>IFERROR(VLOOKUP(P596,'Listas Activos'!$B$38:$C$42,2,0),0)</f>
        <v>3</v>
      </c>
      <c r="R596" s="63">
        <f t="shared" si="38"/>
        <v>3</v>
      </c>
      <c r="S596" s="93" t="str">
        <f>IFERROR(VLOOKUP(R596,'Listas Activos'!$B$4:$C$7,2,0),"-")</f>
        <v>Medio</v>
      </c>
      <c r="T596" s="66"/>
      <c r="U596" s="64" t="s">
        <v>116</v>
      </c>
      <c r="V596" s="137"/>
      <c r="W596" s="137"/>
      <c r="X596" s="137"/>
      <c r="Y596" s="137"/>
      <c r="Z596" s="64"/>
      <c r="AA596" s="137"/>
      <c r="AB596" s="137"/>
      <c r="AC596" s="137"/>
      <c r="AD596" s="138"/>
      <c r="AE596" s="137"/>
      <c r="AF596" s="124"/>
      <c r="AG596" s="137"/>
      <c r="AH596" s="139"/>
      <c r="AI596" s="94" t="str">
        <f>IF(ISERROR(VLOOKUP(AG596,'Listas Ley Transparencia'!$H$3:$M$17,2,0)),"",VLOOKUP(AG596,'Listas Ley Transparencia'!$H$3:$M$17,2,0))</f>
        <v/>
      </c>
      <c r="AJ596" s="95" t="str">
        <f>IF(ISERROR(VLOOKUP(AG596,'Listas Ley Transparencia'!$H$3:$M$17,3,0)),"",VLOOKUP(AG596,'Listas Ley Transparencia'!$H$3:$M$17,3,0))</f>
        <v/>
      </c>
      <c r="AK596" s="95" t="str">
        <f>IF(ISERROR(VLOOKUP(AG596,'Listas Ley Transparencia'!$H$3:$M$17,4,0)),"",VLOOKUP(AG596,'Listas Ley Transparencia'!$H$3:$M$17,4,0))</f>
        <v/>
      </c>
      <c r="AL596" s="96" t="str">
        <f>IF(ISERROR(VLOOKUP(AG596,'Listas Ley Transparencia'!$H$3:$M$17,6,0)),"",VLOOKUP(AG596,'Listas Ley Transparencia'!$H$3:$M$17,6,0))</f>
        <v/>
      </c>
      <c r="AM596" s="64"/>
      <c r="AN596" s="138"/>
      <c r="AO596" s="137"/>
      <c r="AP596" s="137"/>
      <c r="AQ596" s="139"/>
    </row>
    <row r="597" spans="1:43" ht="40" customHeight="1">
      <c r="A597" s="67">
        <v>590</v>
      </c>
      <c r="B597" s="148" t="s">
        <v>1355</v>
      </c>
      <c r="C597" s="62" t="s">
        <v>1356</v>
      </c>
      <c r="D597" s="204" t="s">
        <v>1469</v>
      </c>
      <c r="E597" s="204" t="s">
        <v>1470</v>
      </c>
      <c r="F597" s="289" t="s">
        <v>137</v>
      </c>
      <c r="G597" s="256" t="s">
        <v>1355</v>
      </c>
      <c r="H597" s="274" t="s">
        <v>974</v>
      </c>
      <c r="I597" s="274" t="s">
        <v>974</v>
      </c>
      <c r="J597" s="146" t="s">
        <v>93</v>
      </c>
      <c r="K597" s="61" t="s">
        <v>154</v>
      </c>
      <c r="L597" s="62" t="s">
        <v>125</v>
      </c>
      <c r="M597" s="63">
        <f>IFERROR(VLOOKUP(L597,'Listas Activos'!$B$24:$C$28,2,0),0)</f>
        <v>3</v>
      </c>
      <c r="N597" s="62" t="s">
        <v>115</v>
      </c>
      <c r="O597" s="63">
        <f>IFERROR(VLOOKUP(N597,'Listas Activos'!$B$31:$C$35,2,0),0)</f>
        <v>3</v>
      </c>
      <c r="P597" s="62" t="s">
        <v>115</v>
      </c>
      <c r="Q597" s="63">
        <f>IFERROR(VLOOKUP(P597,'Listas Activos'!$B$38:$C$42,2,0),0)</f>
        <v>3</v>
      </c>
      <c r="R597" s="63">
        <f t="shared" si="38"/>
        <v>3</v>
      </c>
      <c r="S597" s="93" t="str">
        <f>IFERROR(VLOOKUP(R597,'Listas Activos'!$B$4:$C$7,2,0),"-")</f>
        <v>Medio</v>
      </c>
      <c r="T597" s="225"/>
      <c r="U597" s="64" t="s">
        <v>116</v>
      </c>
      <c r="V597" s="137"/>
      <c r="W597" s="137"/>
      <c r="X597" s="137"/>
      <c r="Y597" s="137"/>
      <c r="Z597" s="64"/>
      <c r="AA597" s="137"/>
      <c r="AB597" s="137"/>
      <c r="AC597" s="137"/>
      <c r="AD597" s="138"/>
      <c r="AE597" s="137"/>
      <c r="AF597" s="124"/>
      <c r="AG597" s="137"/>
      <c r="AH597" s="139"/>
      <c r="AI597" s="94" t="str">
        <f>IF(ISERROR(VLOOKUP(AG597,'Listas Ley Transparencia'!$H$3:$M$17,2,0)),"",VLOOKUP(AG597,'Listas Ley Transparencia'!$H$3:$M$17,2,0))</f>
        <v/>
      </c>
      <c r="AJ597" s="95" t="str">
        <f>IF(ISERROR(VLOOKUP(AG597,'Listas Ley Transparencia'!$H$3:$M$17,3,0)),"",VLOOKUP(AG597,'Listas Ley Transparencia'!$H$3:$M$17,3,0))</f>
        <v/>
      </c>
      <c r="AK597" s="95" t="str">
        <f>IF(ISERROR(VLOOKUP(AG597,'Listas Ley Transparencia'!$H$3:$M$17,4,0)),"",VLOOKUP(AG597,'Listas Ley Transparencia'!$H$3:$M$17,4,0))</f>
        <v/>
      </c>
      <c r="AL597" s="96" t="str">
        <f>IF(ISERROR(VLOOKUP(AG597,'Listas Ley Transparencia'!$H$3:$M$17,6,0)),"",VLOOKUP(AG597,'Listas Ley Transparencia'!$H$3:$M$17,6,0))</f>
        <v/>
      </c>
      <c r="AM597" s="64"/>
      <c r="AN597" s="138"/>
      <c r="AO597" s="137"/>
      <c r="AP597" s="137"/>
      <c r="AQ597" s="139"/>
    </row>
    <row r="598" spans="1:43" ht="40" customHeight="1">
      <c r="A598" s="67">
        <v>591</v>
      </c>
      <c r="B598" s="148" t="s">
        <v>1355</v>
      </c>
      <c r="C598" s="62" t="s">
        <v>1356</v>
      </c>
      <c r="D598" s="204" t="s">
        <v>1471</v>
      </c>
      <c r="E598" s="204" t="s">
        <v>1470</v>
      </c>
      <c r="F598" s="289" t="s">
        <v>137</v>
      </c>
      <c r="G598" s="256" t="s">
        <v>1355</v>
      </c>
      <c r="H598" s="274" t="s">
        <v>974</v>
      </c>
      <c r="I598" s="274" t="s">
        <v>974</v>
      </c>
      <c r="J598" s="146" t="s">
        <v>93</v>
      </c>
      <c r="K598" s="61" t="s">
        <v>154</v>
      </c>
      <c r="L598" s="62" t="s">
        <v>125</v>
      </c>
      <c r="M598" s="63">
        <f>IFERROR(VLOOKUP(L598,'Listas Activos'!$B$24:$C$28,2,0),0)</f>
        <v>3</v>
      </c>
      <c r="N598" s="62" t="s">
        <v>115</v>
      </c>
      <c r="O598" s="63">
        <f>IFERROR(VLOOKUP(N598,'Listas Activos'!$B$31:$C$35,2,0),0)</f>
        <v>3</v>
      </c>
      <c r="P598" s="62" t="s">
        <v>115</v>
      </c>
      <c r="Q598" s="63">
        <f>IFERROR(VLOOKUP(P598,'Listas Activos'!$B$38:$C$42,2,0),0)</f>
        <v>3</v>
      </c>
      <c r="R598" s="63">
        <f t="shared" si="38"/>
        <v>3</v>
      </c>
      <c r="S598" s="93" t="str">
        <f>IFERROR(VLOOKUP(R598,'Listas Activos'!$B$4:$C$7,2,0),"-")</f>
        <v>Medio</v>
      </c>
      <c r="T598" s="225"/>
      <c r="U598" s="64" t="s">
        <v>116</v>
      </c>
      <c r="V598" s="137"/>
      <c r="W598" s="137"/>
      <c r="X598" s="137"/>
      <c r="Y598" s="137"/>
      <c r="Z598" s="64"/>
      <c r="AA598" s="137"/>
      <c r="AB598" s="137"/>
      <c r="AC598" s="137"/>
      <c r="AD598" s="138"/>
      <c r="AE598" s="137"/>
      <c r="AF598" s="124"/>
      <c r="AG598" s="137"/>
      <c r="AH598" s="139"/>
      <c r="AI598" s="94" t="str">
        <f>IF(ISERROR(VLOOKUP(AG598,'Listas Ley Transparencia'!$H$3:$M$17,2,0)),"",VLOOKUP(AG598,'Listas Ley Transparencia'!$H$3:$M$17,2,0))</f>
        <v/>
      </c>
      <c r="AJ598" s="95" t="str">
        <f>IF(ISERROR(VLOOKUP(AG598,'Listas Ley Transparencia'!$H$3:$M$17,3,0)),"",VLOOKUP(AG598,'Listas Ley Transparencia'!$H$3:$M$17,3,0))</f>
        <v/>
      </c>
      <c r="AK598" s="95" t="str">
        <f>IF(ISERROR(VLOOKUP(AG598,'Listas Ley Transparencia'!$H$3:$M$17,4,0)),"",VLOOKUP(AG598,'Listas Ley Transparencia'!$H$3:$M$17,4,0))</f>
        <v/>
      </c>
      <c r="AL598" s="96" t="str">
        <f>IF(ISERROR(VLOOKUP(AG598,'Listas Ley Transparencia'!$H$3:$M$17,6,0)),"",VLOOKUP(AG598,'Listas Ley Transparencia'!$H$3:$M$17,6,0))</f>
        <v/>
      </c>
      <c r="AM598" s="64"/>
      <c r="AN598" s="138"/>
      <c r="AO598" s="137"/>
      <c r="AP598" s="137"/>
      <c r="AQ598" s="139"/>
    </row>
    <row r="599" spans="1:43" ht="40" customHeight="1">
      <c r="A599" s="67">
        <v>592</v>
      </c>
      <c r="B599" s="148" t="s">
        <v>1355</v>
      </c>
      <c r="C599" s="289" t="s">
        <v>1356</v>
      </c>
      <c r="D599" s="204" t="s">
        <v>1472</v>
      </c>
      <c r="E599" s="204" t="s">
        <v>1473</v>
      </c>
      <c r="F599" s="289" t="s">
        <v>137</v>
      </c>
      <c r="G599" s="256" t="s">
        <v>1355</v>
      </c>
      <c r="H599" s="274" t="s">
        <v>974</v>
      </c>
      <c r="I599" s="274" t="s">
        <v>974</v>
      </c>
      <c r="J599" s="146" t="s">
        <v>93</v>
      </c>
      <c r="K599" s="61" t="s">
        <v>154</v>
      </c>
      <c r="L599" s="62" t="s">
        <v>125</v>
      </c>
      <c r="M599" s="63">
        <f>IFERROR(VLOOKUP(L599,'Listas Activos'!$B$24:$C$28,2,0),0)</f>
        <v>3</v>
      </c>
      <c r="N599" s="62" t="s">
        <v>115</v>
      </c>
      <c r="O599" s="63">
        <f>IFERROR(VLOOKUP(N599,'Listas Activos'!$B$31:$C$35,2,0),0)</f>
        <v>3</v>
      </c>
      <c r="P599" s="62" t="s">
        <v>115</v>
      </c>
      <c r="Q599" s="63">
        <f>IFERROR(VLOOKUP(P599,'Listas Activos'!$B$38:$C$42,2,0),0)</f>
        <v>3</v>
      </c>
      <c r="R599" s="63">
        <f t="shared" si="38"/>
        <v>3</v>
      </c>
      <c r="S599" s="93" t="str">
        <f>IFERROR(VLOOKUP(R599,'Listas Activos'!$B$4:$C$7,2,0),"-")</f>
        <v>Medio</v>
      </c>
      <c r="T599" s="225"/>
      <c r="U599" s="64" t="s">
        <v>116</v>
      </c>
      <c r="V599" s="137"/>
      <c r="W599" s="137"/>
      <c r="X599" s="137"/>
      <c r="Y599" s="137"/>
      <c r="Z599" s="64"/>
      <c r="AA599" s="137"/>
      <c r="AB599" s="137"/>
      <c r="AC599" s="137"/>
      <c r="AD599" s="138"/>
      <c r="AE599" s="137"/>
      <c r="AF599" s="124"/>
      <c r="AG599" s="137"/>
      <c r="AH599" s="139"/>
      <c r="AI599" s="94" t="str">
        <f>IF(ISERROR(VLOOKUP(AG599,'Listas Ley Transparencia'!$H$3:$M$17,2,0)),"",VLOOKUP(AG599,'Listas Ley Transparencia'!$H$3:$M$17,2,0))</f>
        <v/>
      </c>
      <c r="AJ599" s="95" t="str">
        <f>IF(ISERROR(VLOOKUP(AG599,'Listas Ley Transparencia'!$H$3:$M$17,3,0)),"",VLOOKUP(AG599,'Listas Ley Transparencia'!$H$3:$M$17,3,0))</f>
        <v/>
      </c>
      <c r="AK599" s="95" t="str">
        <f>IF(ISERROR(VLOOKUP(AG599,'Listas Ley Transparencia'!$H$3:$M$17,4,0)),"",VLOOKUP(AG599,'Listas Ley Transparencia'!$H$3:$M$17,4,0))</f>
        <v/>
      </c>
      <c r="AL599" s="96" t="str">
        <f>IF(ISERROR(VLOOKUP(AG599,'Listas Ley Transparencia'!$H$3:$M$17,6,0)),"",VLOOKUP(AG599,'Listas Ley Transparencia'!$H$3:$M$17,6,0))</f>
        <v/>
      </c>
      <c r="AM599" s="64"/>
      <c r="AN599" s="138"/>
      <c r="AO599" s="137"/>
      <c r="AP599" s="137"/>
      <c r="AQ599" s="139"/>
    </row>
    <row r="600" spans="1:43" ht="40" customHeight="1">
      <c r="A600" s="67">
        <v>593</v>
      </c>
      <c r="B600" s="148" t="s">
        <v>1355</v>
      </c>
      <c r="C600" s="289" t="s">
        <v>1356</v>
      </c>
      <c r="D600" s="204" t="s">
        <v>1474</v>
      </c>
      <c r="E600" s="204" t="s">
        <v>1475</v>
      </c>
      <c r="F600" s="289" t="s">
        <v>137</v>
      </c>
      <c r="G600" s="256" t="s">
        <v>1355</v>
      </c>
      <c r="H600" s="274" t="s">
        <v>974</v>
      </c>
      <c r="I600" s="274" t="s">
        <v>974</v>
      </c>
      <c r="J600" s="146" t="s">
        <v>93</v>
      </c>
      <c r="K600" s="61" t="s">
        <v>154</v>
      </c>
      <c r="L600" s="62" t="s">
        <v>125</v>
      </c>
      <c r="M600" s="63">
        <f>IFERROR(VLOOKUP(L600,'Listas Activos'!$B$24:$C$28,2,0),0)</f>
        <v>3</v>
      </c>
      <c r="N600" s="62" t="s">
        <v>115</v>
      </c>
      <c r="O600" s="63">
        <f>IFERROR(VLOOKUP(N600,'Listas Activos'!$B$31:$C$35,2,0),0)</f>
        <v>3</v>
      </c>
      <c r="P600" s="62" t="s">
        <v>115</v>
      </c>
      <c r="Q600" s="63">
        <f>IFERROR(VLOOKUP(P600,'Listas Activos'!$B$38:$C$42,2,0),0)</f>
        <v>3</v>
      </c>
      <c r="R600" s="63">
        <f t="shared" ref="R600:R613" si="39">IF(AND(M600&gt;0,O600&gt;0,Q600&gt;0,U600="Si"),5,IF(OR(M600=0,O600=0,Q600=0),0,IF(AND(M600=1,O600=1,Q600=1),1,(IF(OR(AND(M600=5,O600=5),AND(O600=5,Q600=5),AND(M600=5,Q600=5),AND(M600=5,O600=5,Q600=5)),5,3)))))</f>
        <v>3</v>
      </c>
      <c r="S600" s="93" t="str">
        <f>IFERROR(VLOOKUP(R600,'Listas Activos'!$B$4:$C$7,2,0),"-")</f>
        <v>Medio</v>
      </c>
      <c r="T600" s="225"/>
      <c r="U600" s="64" t="s">
        <v>116</v>
      </c>
      <c r="V600" s="137"/>
      <c r="W600" s="137"/>
      <c r="X600" s="137"/>
      <c r="Y600" s="137"/>
      <c r="Z600" s="64"/>
      <c r="AA600" s="137"/>
      <c r="AB600" s="137"/>
      <c r="AC600" s="137"/>
      <c r="AD600" s="138"/>
      <c r="AE600" s="137"/>
      <c r="AF600" s="124"/>
      <c r="AG600" s="137"/>
      <c r="AH600" s="139"/>
      <c r="AI600" s="94" t="str">
        <f>IF(ISERROR(VLOOKUP(AG600,'Listas Ley Transparencia'!$H$3:$M$17,2,0)),"",VLOOKUP(AG600,'Listas Ley Transparencia'!$H$3:$M$17,2,0))</f>
        <v/>
      </c>
      <c r="AJ600" s="95" t="str">
        <f>IF(ISERROR(VLOOKUP(AG600,'Listas Ley Transparencia'!$H$3:$M$17,3,0)),"",VLOOKUP(AG600,'Listas Ley Transparencia'!$H$3:$M$17,3,0))</f>
        <v/>
      </c>
      <c r="AK600" s="95" t="str">
        <f>IF(ISERROR(VLOOKUP(AG600,'Listas Ley Transparencia'!$H$3:$M$17,4,0)),"",VLOOKUP(AG600,'Listas Ley Transparencia'!$H$3:$M$17,4,0))</f>
        <v/>
      </c>
      <c r="AL600" s="96" t="str">
        <f>IF(ISERROR(VLOOKUP(AG600,'Listas Ley Transparencia'!$H$3:$M$17,6,0)),"",VLOOKUP(AG600,'Listas Ley Transparencia'!$H$3:$M$17,6,0))</f>
        <v/>
      </c>
      <c r="AM600" s="64"/>
      <c r="AN600" s="138"/>
      <c r="AO600" s="137"/>
      <c r="AP600" s="137"/>
      <c r="AQ600" s="139"/>
    </row>
    <row r="601" spans="1:43" ht="40" customHeight="1">
      <c r="A601" s="67">
        <v>594</v>
      </c>
      <c r="B601" s="148" t="s">
        <v>1355</v>
      </c>
      <c r="C601" s="289" t="s">
        <v>1356</v>
      </c>
      <c r="D601" s="204" t="s">
        <v>1476</v>
      </c>
      <c r="E601" s="204" t="s">
        <v>1477</v>
      </c>
      <c r="F601" s="289" t="s">
        <v>137</v>
      </c>
      <c r="G601" s="256" t="s">
        <v>1355</v>
      </c>
      <c r="H601" s="274" t="s">
        <v>1369</v>
      </c>
      <c r="I601" s="274" t="s">
        <v>1369</v>
      </c>
      <c r="J601" s="146" t="s">
        <v>93</v>
      </c>
      <c r="K601" s="61" t="s">
        <v>94</v>
      </c>
      <c r="L601" s="62" t="s">
        <v>125</v>
      </c>
      <c r="M601" s="63">
        <f>IFERROR(VLOOKUP(L601,'Listas Activos'!$B$24:$C$28,2,0),0)</f>
        <v>3</v>
      </c>
      <c r="N601" s="62" t="s">
        <v>115</v>
      </c>
      <c r="O601" s="63">
        <f>IFERROR(VLOOKUP(N601,'Listas Activos'!$B$31:$C$35,2,0),0)</f>
        <v>3</v>
      </c>
      <c r="P601" s="62" t="s">
        <v>126</v>
      </c>
      <c r="Q601" s="63">
        <f>IFERROR(VLOOKUP(P601,'Listas Activos'!$B$38:$C$42,2,0),0)</f>
        <v>1</v>
      </c>
      <c r="R601" s="63">
        <f t="shared" si="39"/>
        <v>3</v>
      </c>
      <c r="S601" s="93" t="str">
        <f>IFERROR(VLOOKUP(R601,'Listas Activos'!$B$4:$C$7,2,0),"-")</f>
        <v>Medio</v>
      </c>
      <c r="T601" s="225"/>
      <c r="U601" s="64" t="s">
        <v>116</v>
      </c>
      <c r="V601" s="137"/>
      <c r="W601" s="137"/>
      <c r="X601" s="137"/>
      <c r="Y601" s="137"/>
      <c r="Z601" s="64" t="s">
        <v>205</v>
      </c>
      <c r="AA601" s="137" t="s">
        <v>99</v>
      </c>
      <c r="AB601" s="256" t="s">
        <v>764</v>
      </c>
      <c r="AC601" s="137" t="s">
        <v>263</v>
      </c>
      <c r="AD601" s="138">
        <v>41641</v>
      </c>
      <c r="AE601" s="137" t="s">
        <v>102</v>
      </c>
      <c r="AF601" s="124" t="s">
        <v>1478</v>
      </c>
      <c r="AG601" s="137" t="s">
        <v>234</v>
      </c>
      <c r="AH601" s="139" t="s">
        <v>578</v>
      </c>
      <c r="AI601" s="94" t="str">
        <f>IF(ISERROR(VLOOKUP(AG601,'Listas Ley Transparencia'!$H$3:$M$17,2,0)),"",VLOOKUP(AG601,'Listas Ley Transparencia'!$H$3:$M$17,2,0))</f>
        <v>Información publica y de conocimiento general</v>
      </c>
      <c r="AJ601" s="95" t="str">
        <f>IF(ISERROR(VLOOKUP(AG601,'Listas Ley Transparencia'!$H$3:$M$17,3,0)),"",VLOOKUP(AG601,'Listas Ley Transparencia'!$H$3:$M$17,3,0))</f>
        <v>Información publica y de conocimiento general</v>
      </c>
      <c r="AK601" s="95" t="str">
        <f>IF(ISERROR(VLOOKUP(AG601,'Listas Ley Transparencia'!$H$3:$M$17,4,0)),"",VLOOKUP(AG601,'Listas Ley Transparencia'!$H$3:$M$17,4,0))</f>
        <v>Publica</v>
      </c>
      <c r="AL601" s="96" t="str">
        <f>IF(ISERROR(VLOOKUP(AG601,'Listas Ley Transparencia'!$H$3:$M$17,6,0)),"",VLOOKUP(AG601,'Listas Ley Transparencia'!$H$3:$M$17,6,0))</f>
        <v>No Aplica</v>
      </c>
      <c r="AM601" s="64" t="s">
        <v>235</v>
      </c>
      <c r="AN601" s="138">
        <v>45951</v>
      </c>
      <c r="AO601" s="137" t="s">
        <v>264</v>
      </c>
      <c r="AP601" s="137" t="s">
        <v>267</v>
      </c>
      <c r="AQ601" s="139" t="s">
        <v>268</v>
      </c>
    </row>
    <row r="602" spans="1:43" ht="40" customHeight="1">
      <c r="A602" s="67">
        <v>595</v>
      </c>
      <c r="B602" s="148" t="s">
        <v>1355</v>
      </c>
      <c r="C602" s="289" t="s">
        <v>1079</v>
      </c>
      <c r="D602" s="204" t="s">
        <v>1479</v>
      </c>
      <c r="E602" s="204" t="s">
        <v>1480</v>
      </c>
      <c r="F602" s="289" t="s">
        <v>137</v>
      </c>
      <c r="G602" s="256" t="s">
        <v>1355</v>
      </c>
      <c r="H602" s="274" t="s">
        <v>1369</v>
      </c>
      <c r="I602" s="274" t="s">
        <v>1369</v>
      </c>
      <c r="J602" s="146" t="s">
        <v>93</v>
      </c>
      <c r="K602" s="61" t="s">
        <v>94</v>
      </c>
      <c r="L602" s="62" t="s">
        <v>125</v>
      </c>
      <c r="M602" s="63">
        <f>IFERROR(VLOOKUP(L602,'Listas Activos'!$B$24:$C$28,2,0),0)</f>
        <v>3</v>
      </c>
      <c r="N602" s="62" t="s">
        <v>115</v>
      </c>
      <c r="O602" s="63">
        <f>IFERROR(VLOOKUP(N602,'Listas Activos'!$B$31:$C$35,2,0),0)</f>
        <v>3</v>
      </c>
      <c r="P602" s="62" t="s">
        <v>126</v>
      </c>
      <c r="Q602" s="63">
        <f>IFERROR(VLOOKUP(P602,'Listas Activos'!$B$38:$C$42,2,0),0)</f>
        <v>1</v>
      </c>
      <c r="R602" s="63">
        <f t="shared" si="39"/>
        <v>3</v>
      </c>
      <c r="S602" s="93" t="str">
        <f>IFERROR(VLOOKUP(R602,'Listas Activos'!$B$4:$C$7,2,0),"-")</f>
        <v>Medio</v>
      </c>
      <c r="T602" s="66"/>
      <c r="U602" s="64" t="s">
        <v>116</v>
      </c>
      <c r="V602" s="137"/>
      <c r="W602" s="137"/>
      <c r="X602" s="137"/>
      <c r="Y602" s="137"/>
      <c r="Z602" s="64" t="s">
        <v>205</v>
      </c>
      <c r="AA602" s="137" t="s">
        <v>99</v>
      </c>
      <c r="AB602" s="137" t="s">
        <v>262</v>
      </c>
      <c r="AC602" s="137" t="s">
        <v>263</v>
      </c>
      <c r="AD602" s="138">
        <v>41944</v>
      </c>
      <c r="AE602" s="137" t="s">
        <v>102</v>
      </c>
      <c r="AF602" s="124" t="s">
        <v>1478</v>
      </c>
      <c r="AG602" s="137" t="s">
        <v>234</v>
      </c>
      <c r="AH602" s="139" t="s">
        <v>578</v>
      </c>
      <c r="AI602" s="94" t="str">
        <f>IF(ISERROR(VLOOKUP(AG602,'Listas Ley Transparencia'!$H$3:$M$17,2,0)),"",VLOOKUP(AG602,'Listas Ley Transparencia'!$H$3:$M$17,2,0))</f>
        <v>Información publica y de conocimiento general</v>
      </c>
      <c r="AJ602" s="95" t="str">
        <f>IF(ISERROR(VLOOKUP(AG602,'Listas Ley Transparencia'!$H$3:$M$17,3,0)),"",VLOOKUP(AG602,'Listas Ley Transparencia'!$H$3:$M$17,3,0))</f>
        <v>Información publica y de conocimiento general</v>
      </c>
      <c r="AK602" s="95" t="str">
        <f>IF(ISERROR(VLOOKUP(AG602,'Listas Ley Transparencia'!$H$3:$M$17,4,0)),"",VLOOKUP(AG602,'Listas Ley Transparencia'!$H$3:$M$17,4,0))</f>
        <v>Publica</v>
      </c>
      <c r="AL602" s="96" t="str">
        <f>IF(ISERROR(VLOOKUP(AG602,'Listas Ley Transparencia'!$H$3:$M$17,6,0)),"",VLOOKUP(AG602,'Listas Ley Transparencia'!$H$3:$M$17,6,0))</f>
        <v>No Aplica</v>
      </c>
      <c r="AM602" s="64" t="s">
        <v>235</v>
      </c>
      <c r="AN602" s="138">
        <v>45951</v>
      </c>
      <c r="AO602" s="137" t="s">
        <v>264</v>
      </c>
      <c r="AP602" s="137" t="s">
        <v>267</v>
      </c>
      <c r="AQ602" s="139" t="s">
        <v>268</v>
      </c>
    </row>
    <row r="603" spans="1:43" ht="40" customHeight="1">
      <c r="A603" s="67">
        <v>596</v>
      </c>
      <c r="B603" s="148" t="s">
        <v>1355</v>
      </c>
      <c r="C603" s="289" t="s">
        <v>1079</v>
      </c>
      <c r="D603" s="204" t="s">
        <v>1481</v>
      </c>
      <c r="E603" s="204" t="s">
        <v>1482</v>
      </c>
      <c r="F603" s="289" t="s">
        <v>137</v>
      </c>
      <c r="G603" s="256" t="s">
        <v>1355</v>
      </c>
      <c r="H603" s="274" t="s">
        <v>1369</v>
      </c>
      <c r="I603" s="274" t="s">
        <v>1369</v>
      </c>
      <c r="J603" s="146" t="s">
        <v>93</v>
      </c>
      <c r="K603" s="61" t="s">
        <v>94</v>
      </c>
      <c r="L603" s="62" t="s">
        <v>95</v>
      </c>
      <c r="M603" s="63">
        <f>IFERROR(VLOOKUP(L603,'Listas Activos'!$B$24:$C$28,2,0),0)</f>
        <v>5</v>
      </c>
      <c r="N603" s="62" t="s">
        <v>96</v>
      </c>
      <c r="O603" s="63">
        <f>IFERROR(VLOOKUP(N603,'Listas Activos'!$B$31:$C$35,2,0),0)</f>
        <v>5</v>
      </c>
      <c r="P603" s="62" t="s">
        <v>115</v>
      </c>
      <c r="Q603" s="63">
        <f>IFERROR(VLOOKUP(P603,'Listas Activos'!$B$38:$C$42,2,0),0)</f>
        <v>3</v>
      </c>
      <c r="R603" s="63">
        <f t="shared" si="39"/>
        <v>5</v>
      </c>
      <c r="S603" s="93" t="str">
        <f>IFERROR(VLOOKUP(R603,'Listas Activos'!$B$4:$C$7,2,0),"-")</f>
        <v>Alto</v>
      </c>
      <c r="T603" s="66"/>
      <c r="U603" s="64" t="s">
        <v>97</v>
      </c>
      <c r="V603" s="137"/>
      <c r="W603" s="137"/>
      <c r="X603" s="137" t="s">
        <v>97</v>
      </c>
      <c r="Y603" s="137"/>
      <c r="Z603" s="64" t="s">
        <v>205</v>
      </c>
      <c r="AA603" s="137" t="s">
        <v>624</v>
      </c>
      <c r="AB603" s="137" t="s">
        <v>262</v>
      </c>
      <c r="AC603" s="137" t="s">
        <v>263</v>
      </c>
      <c r="AD603" s="138">
        <v>45272</v>
      </c>
      <c r="AE603" s="137" t="s">
        <v>112</v>
      </c>
      <c r="AF603" s="124"/>
      <c r="AG603" s="137" t="s">
        <v>283</v>
      </c>
      <c r="AH603" s="139" t="s">
        <v>578</v>
      </c>
      <c r="AI603" s="94" t="str">
        <f>IF(ISERROR(VLOOKUP(AG603,'Listas Ley Transparencia'!$H$3:$M$17,2,0)),"",VLOOKUP(AG603,'Listas Ley Transparencia'!$H$3:$M$17,2,0))</f>
        <v>Información exceptuada por daño de derechos a personas naturales o jurídicas. Articulo 18 Ley 1712 de 2014</v>
      </c>
      <c r="AJ603" s="95" t="str">
        <f>IF(ISERROR(VLOOKUP(AG603,'Listas Ley Transparencia'!$H$3:$M$17,3,0)),"",VLOOKUP(AG603,'Listas Ley Transparencia'!$H$3:$M$17,3,0))</f>
        <v>Los secretos comerciales, industriales y profesionales, así como los estipulados en el parágrafo del articulo 77 de la Ley 1474 de 2011</v>
      </c>
      <c r="AK603" s="95" t="str">
        <f>IF(ISERROR(VLOOKUP(AG603,'Listas Ley Transparencia'!$H$3:$M$17,4,0)),"",VLOOKUP(AG603,'Listas Ley Transparencia'!$H$3:$M$17,4,0))</f>
        <v>Publica Clasificada</v>
      </c>
      <c r="AL603" s="96" t="str">
        <f>IF(ISERROR(VLOOKUP(AG603,'Listas Ley Transparencia'!$H$3:$M$17,6,0)),"",VLOOKUP(AG603,'Listas Ley Transparencia'!$H$3:$M$17,6,0))</f>
        <v>Ilimitada</v>
      </c>
      <c r="AM603" s="64" t="s">
        <v>448</v>
      </c>
      <c r="AN603" s="138">
        <v>45951</v>
      </c>
      <c r="AO603" s="137"/>
      <c r="AP603" s="137" t="s">
        <v>419</v>
      </c>
      <c r="AQ603" s="139" t="s">
        <v>1483</v>
      </c>
    </row>
    <row r="604" spans="1:43" ht="40" customHeight="1">
      <c r="A604" s="67">
        <v>597</v>
      </c>
      <c r="B604" s="148" t="s">
        <v>1355</v>
      </c>
      <c r="C604" s="289" t="s">
        <v>1356</v>
      </c>
      <c r="D604" s="204" t="s">
        <v>1484</v>
      </c>
      <c r="E604" s="204" t="s">
        <v>1485</v>
      </c>
      <c r="F604" s="289" t="s">
        <v>137</v>
      </c>
      <c r="G604" s="256" t="s">
        <v>1355</v>
      </c>
      <c r="H604" s="274" t="s">
        <v>1369</v>
      </c>
      <c r="I604" s="274" t="s">
        <v>1369</v>
      </c>
      <c r="J604" s="146" t="s">
        <v>93</v>
      </c>
      <c r="K604" s="61" t="s">
        <v>94</v>
      </c>
      <c r="L604" s="62" t="s">
        <v>125</v>
      </c>
      <c r="M604" s="63">
        <f>IFERROR(VLOOKUP(L604,'Listas Activos'!$B$24:$C$28,2,0),0)</f>
        <v>3</v>
      </c>
      <c r="N604" s="62" t="s">
        <v>115</v>
      </c>
      <c r="O604" s="63">
        <f>IFERROR(VLOOKUP(N604,'Listas Activos'!$B$31:$C$35,2,0),0)</f>
        <v>3</v>
      </c>
      <c r="P604" s="62" t="s">
        <v>126</v>
      </c>
      <c r="Q604" s="63">
        <f>IFERROR(VLOOKUP(P604,'Listas Activos'!$B$38:$C$42,2,0),0)</f>
        <v>1</v>
      </c>
      <c r="R604" s="63">
        <f t="shared" si="39"/>
        <v>3</v>
      </c>
      <c r="S604" s="93" t="str">
        <f>IFERROR(VLOOKUP(R604,'Listas Activos'!$B$4:$C$7,2,0),"-")</f>
        <v>Medio</v>
      </c>
      <c r="T604" s="66"/>
      <c r="U604" s="64" t="s">
        <v>116</v>
      </c>
      <c r="V604" s="137"/>
      <c r="W604" s="137"/>
      <c r="X604" s="137"/>
      <c r="Y604" s="137"/>
      <c r="Z604" s="64" t="s">
        <v>98</v>
      </c>
      <c r="AA604" s="137" t="s">
        <v>99</v>
      </c>
      <c r="AB604" s="137" t="s">
        <v>100</v>
      </c>
      <c r="AC604" s="137" t="s">
        <v>263</v>
      </c>
      <c r="AD604" s="138">
        <v>41641</v>
      </c>
      <c r="AE604" s="137" t="s">
        <v>112</v>
      </c>
      <c r="AF604" s="124"/>
      <c r="AG604" s="137" t="s">
        <v>234</v>
      </c>
      <c r="AH604" s="139" t="s">
        <v>578</v>
      </c>
      <c r="AI604" s="94" t="str">
        <f>IF(ISERROR(VLOOKUP(AG604,'Listas Ley Transparencia'!$H$3:$M$17,2,0)),"",VLOOKUP(AG604,'Listas Ley Transparencia'!$H$3:$M$17,2,0))</f>
        <v>Información publica y de conocimiento general</v>
      </c>
      <c r="AJ604" s="95" t="str">
        <f>IF(ISERROR(VLOOKUP(AG604,'Listas Ley Transparencia'!$H$3:$M$17,3,0)),"",VLOOKUP(AG604,'Listas Ley Transparencia'!$H$3:$M$17,3,0))</f>
        <v>Información publica y de conocimiento general</v>
      </c>
      <c r="AK604" s="95" t="str">
        <f>IF(ISERROR(VLOOKUP(AG604,'Listas Ley Transparencia'!$H$3:$M$17,4,0)),"",VLOOKUP(AG604,'Listas Ley Transparencia'!$H$3:$M$17,4,0))</f>
        <v>Publica</v>
      </c>
      <c r="AL604" s="96" t="str">
        <f>IF(ISERROR(VLOOKUP(AG604,'Listas Ley Transparencia'!$H$3:$M$17,6,0)),"",VLOOKUP(AG604,'Listas Ley Transparencia'!$H$3:$M$17,6,0))</f>
        <v>No Aplica</v>
      </c>
      <c r="AM604" s="64" t="s">
        <v>235</v>
      </c>
      <c r="AN604" s="138">
        <v>45951</v>
      </c>
      <c r="AO604" s="137"/>
      <c r="AP604" s="137" t="s">
        <v>267</v>
      </c>
      <c r="AQ604" s="139" t="s">
        <v>268</v>
      </c>
    </row>
    <row r="605" spans="1:43" ht="40" customHeight="1">
      <c r="A605" s="67">
        <v>598</v>
      </c>
      <c r="B605" s="148" t="s">
        <v>1355</v>
      </c>
      <c r="C605" s="289" t="s">
        <v>948</v>
      </c>
      <c r="D605" s="204" t="s">
        <v>1486</v>
      </c>
      <c r="E605" s="204" t="s">
        <v>1487</v>
      </c>
      <c r="F605" s="289" t="s">
        <v>137</v>
      </c>
      <c r="G605" s="256" t="s">
        <v>1355</v>
      </c>
      <c r="H605" s="274" t="s">
        <v>1369</v>
      </c>
      <c r="I605" s="274" t="s">
        <v>1369</v>
      </c>
      <c r="J605" s="146" t="s">
        <v>93</v>
      </c>
      <c r="K605" s="61" t="s">
        <v>94</v>
      </c>
      <c r="L605" s="62" t="s">
        <v>125</v>
      </c>
      <c r="M605" s="63">
        <f>IFERROR(VLOOKUP(L605,'Listas Activos'!$B$24:$C$28,2,0),0)</f>
        <v>3</v>
      </c>
      <c r="N605" s="62" t="s">
        <v>115</v>
      </c>
      <c r="O605" s="63">
        <f>IFERROR(VLOOKUP(N605,'Listas Activos'!$B$31:$C$35,2,0),0)</f>
        <v>3</v>
      </c>
      <c r="P605" s="62" t="s">
        <v>126</v>
      </c>
      <c r="Q605" s="63">
        <f>IFERROR(VLOOKUP(P605,'Listas Activos'!$B$38:$C$42,2,0),0)</f>
        <v>1</v>
      </c>
      <c r="R605" s="63">
        <f t="shared" si="39"/>
        <v>3</v>
      </c>
      <c r="S605" s="93" t="str">
        <f>IFERROR(VLOOKUP(R605,'Listas Activos'!$B$4:$C$7,2,0),"-")</f>
        <v>Medio</v>
      </c>
      <c r="T605" s="66"/>
      <c r="U605" s="64" t="s">
        <v>116</v>
      </c>
      <c r="V605" s="137"/>
      <c r="W605" s="137"/>
      <c r="X605" s="137"/>
      <c r="Y605" s="137"/>
      <c r="Z605" s="64" t="s">
        <v>205</v>
      </c>
      <c r="AA605" s="137" t="s">
        <v>99</v>
      </c>
      <c r="AB605" s="137" t="s">
        <v>262</v>
      </c>
      <c r="AC605" s="137" t="s">
        <v>263</v>
      </c>
      <c r="AD605" s="138">
        <v>41944</v>
      </c>
      <c r="AE605" s="137" t="s">
        <v>1488</v>
      </c>
      <c r="AF605" s="124"/>
      <c r="AG605" s="137" t="s">
        <v>234</v>
      </c>
      <c r="AH605" s="139" t="s">
        <v>578</v>
      </c>
      <c r="AI605" s="94" t="str">
        <f>IF(ISERROR(VLOOKUP(AG605,'Listas Ley Transparencia'!$H$3:$M$17,2,0)),"",VLOOKUP(AG605,'Listas Ley Transparencia'!$H$3:$M$17,2,0))</f>
        <v>Información publica y de conocimiento general</v>
      </c>
      <c r="AJ605" s="95" t="str">
        <f>IF(ISERROR(VLOOKUP(AG605,'Listas Ley Transparencia'!$H$3:$M$17,3,0)),"",VLOOKUP(AG605,'Listas Ley Transparencia'!$H$3:$M$17,3,0))</f>
        <v>Información publica y de conocimiento general</v>
      </c>
      <c r="AK605" s="95" t="str">
        <f>IF(ISERROR(VLOOKUP(AG605,'Listas Ley Transparencia'!$H$3:$M$17,4,0)),"",VLOOKUP(AG605,'Listas Ley Transparencia'!$H$3:$M$17,4,0))</f>
        <v>Publica</v>
      </c>
      <c r="AL605" s="96" t="str">
        <f>IF(ISERROR(VLOOKUP(AG605,'Listas Ley Transparencia'!$H$3:$M$17,6,0)),"",VLOOKUP(AG605,'Listas Ley Transparencia'!$H$3:$M$17,6,0))</f>
        <v>No Aplica</v>
      </c>
      <c r="AM605" s="64" t="s">
        <v>235</v>
      </c>
      <c r="AN605" s="138">
        <v>45951</v>
      </c>
      <c r="AO605" s="137" t="s">
        <v>264</v>
      </c>
      <c r="AP605" s="137" t="s">
        <v>267</v>
      </c>
      <c r="AQ605" s="139" t="s">
        <v>268</v>
      </c>
    </row>
    <row r="606" spans="1:43" ht="40" customHeight="1">
      <c r="A606" s="67">
        <v>599</v>
      </c>
      <c r="B606" s="148" t="s">
        <v>1355</v>
      </c>
      <c r="C606" s="289" t="s">
        <v>1079</v>
      </c>
      <c r="D606" s="204" t="s">
        <v>1489</v>
      </c>
      <c r="E606" s="204" t="s">
        <v>1490</v>
      </c>
      <c r="F606" s="289" t="s">
        <v>137</v>
      </c>
      <c r="G606" s="256" t="s">
        <v>1355</v>
      </c>
      <c r="H606" s="274" t="s">
        <v>1369</v>
      </c>
      <c r="I606" s="274" t="s">
        <v>1369</v>
      </c>
      <c r="J606" s="146" t="s">
        <v>93</v>
      </c>
      <c r="K606" s="61" t="s">
        <v>94</v>
      </c>
      <c r="L606" s="62" t="s">
        <v>95</v>
      </c>
      <c r="M606" s="63">
        <f>IFERROR(VLOOKUP(L606,'Listas Activos'!$B$24:$C$28,2,0),0)</f>
        <v>5</v>
      </c>
      <c r="N606" s="62" t="s">
        <v>96</v>
      </c>
      <c r="O606" s="63">
        <f>IFERROR(VLOOKUP(N606,'Listas Activos'!$B$31:$C$35,2,0),0)</f>
        <v>5</v>
      </c>
      <c r="P606" s="62" t="s">
        <v>115</v>
      </c>
      <c r="Q606" s="63">
        <f>IFERROR(VLOOKUP(P606,'Listas Activos'!$B$38:$C$42,2,0),0)</f>
        <v>3</v>
      </c>
      <c r="R606" s="63">
        <f t="shared" si="39"/>
        <v>5</v>
      </c>
      <c r="S606" s="93" t="str">
        <f>IFERROR(VLOOKUP(R606,'Listas Activos'!$B$4:$C$7,2,0),"-")</f>
        <v>Alto</v>
      </c>
      <c r="T606" s="66"/>
      <c r="U606" s="64" t="s">
        <v>97</v>
      </c>
      <c r="V606" s="137"/>
      <c r="W606" s="137"/>
      <c r="X606" s="137" t="s">
        <v>97</v>
      </c>
      <c r="Y606" s="137"/>
      <c r="Z606" s="64" t="s">
        <v>205</v>
      </c>
      <c r="AA606" s="137" t="s">
        <v>624</v>
      </c>
      <c r="AB606" s="137" t="s">
        <v>262</v>
      </c>
      <c r="AC606" s="137" t="s">
        <v>263</v>
      </c>
      <c r="AD606" s="138">
        <v>45272</v>
      </c>
      <c r="AE606" s="137" t="s">
        <v>1488</v>
      </c>
      <c r="AF606" s="124"/>
      <c r="AG606" s="137" t="s">
        <v>283</v>
      </c>
      <c r="AH606" s="139" t="s">
        <v>578</v>
      </c>
      <c r="AI606" s="94" t="str">
        <f>IF(ISERROR(VLOOKUP(AG606,'Listas Ley Transparencia'!$H$3:$M$17,2,0)),"",VLOOKUP(AG606,'Listas Ley Transparencia'!$H$3:$M$17,2,0))</f>
        <v>Información exceptuada por daño de derechos a personas naturales o jurídicas. Articulo 18 Ley 1712 de 2014</v>
      </c>
      <c r="AJ606" s="95" t="str">
        <f>IF(ISERROR(VLOOKUP(AG606,'Listas Ley Transparencia'!$H$3:$M$17,3,0)),"",VLOOKUP(AG606,'Listas Ley Transparencia'!$H$3:$M$17,3,0))</f>
        <v>Los secretos comerciales, industriales y profesionales, así como los estipulados en el parágrafo del articulo 77 de la Ley 1474 de 2011</v>
      </c>
      <c r="AK606" s="95" t="str">
        <f>IF(ISERROR(VLOOKUP(AG606,'Listas Ley Transparencia'!$H$3:$M$17,4,0)),"",VLOOKUP(AG606,'Listas Ley Transparencia'!$H$3:$M$17,4,0))</f>
        <v>Publica Clasificada</v>
      </c>
      <c r="AL606" s="96" t="str">
        <f>IF(ISERROR(VLOOKUP(AG606,'Listas Ley Transparencia'!$H$3:$M$17,6,0)),"",VLOOKUP(AG606,'Listas Ley Transparencia'!$H$3:$M$17,6,0))</f>
        <v>Ilimitada</v>
      </c>
      <c r="AM606" s="64" t="s">
        <v>448</v>
      </c>
      <c r="AN606" s="138">
        <v>45951</v>
      </c>
      <c r="AO606" s="137"/>
      <c r="AP606" s="137" t="s">
        <v>419</v>
      </c>
      <c r="AQ606" s="139" t="s">
        <v>1483</v>
      </c>
    </row>
    <row r="607" spans="1:43" ht="40" customHeight="1">
      <c r="A607" s="67">
        <v>600</v>
      </c>
      <c r="B607" s="148" t="s">
        <v>1355</v>
      </c>
      <c r="C607" s="289" t="s">
        <v>1356</v>
      </c>
      <c r="D607" s="204" t="s">
        <v>1491</v>
      </c>
      <c r="E607" s="204" t="s">
        <v>1492</v>
      </c>
      <c r="F607" s="289" t="s">
        <v>137</v>
      </c>
      <c r="G607" s="256" t="s">
        <v>1355</v>
      </c>
      <c r="H607" s="274" t="s">
        <v>1369</v>
      </c>
      <c r="I607" s="274" t="s">
        <v>1369</v>
      </c>
      <c r="J607" s="146" t="s">
        <v>93</v>
      </c>
      <c r="K607" s="61" t="s">
        <v>94</v>
      </c>
      <c r="L607" s="62" t="s">
        <v>125</v>
      </c>
      <c r="M607" s="63">
        <f>IFERROR(VLOOKUP(L607,'Listas Activos'!$B$24:$C$28,2,0),0)</f>
        <v>3</v>
      </c>
      <c r="N607" s="62" t="s">
        <v>115</v>
      </c>
      <c r="O607" s="63">
        <f>IFERROR(VLOOKUP(N607,'Listas Activos'!$B$31:$C$35,2,0),0)</f>
        <v>3</v>
      </c>
      <c r="P607" s="62" t="s">
        <v>126</v>
      </c>
      <c r="Q607" s="63">
        <f>IFERROR(VLOOKUP(P607,'Listas Activos'!$B$38:$C$42,2,0),0)</f>
        <v>1</v>
      </c>
      <c r="R607" s="63">
        <f t="shared" si="39"/>
        <v>3</v>
      </c>
      <c r="S607" s="93" t="str">
        <f>IFERROR(VLOOKUP(R607,'Listas Activos'!$B$4:$C$7,2,0),"-")</f>
        <v>Medio</v>
      </c>
      <c r="T607" s="66"/>
      <c r="U607" s="64" t="s">
        <v>116</v>
      </c>
      <c r="V607" s="137"/>
      <c r="W607" s="137"/>
      <c r="X607" s="137"/>
      <c r="Y607" s="137"/>
      <c r="Z607" s="64" t="s">
        <v>98</v>
      </c>
      <c r="AA607" s="137" t="s">
        <v>99</v>
      </c>
      <c r="AB607" s="137" t="s">
        <v>100</v>
      </c>
      <c r="AC607" s="137" t="s">
        <v>263</v>
      </c>
      <c r="AD607" s="138">
        <v>41641</v>
      </c>
      <c r="AE607" s="137" t="s">
        <v>1488</v>
      </c>
      <c r="AF607" s="124"/>
      <c r="AG607" s="137" t="s">
        <v>234</v>
      </c>
      <c r="AH607" s="139" t="s">
        <v>578</v>
      </c>
      <c r="AI607" s="94" t="str">
        <f>IF(ISERROR(VLOOKUP(AG607,'Listas Ley Transparencia'!$H$3:$M$17,2,0)),"",VLOOKUP(AG607,'Listas Ley Transparencia'!$H$3:$M$17,2,0))</f>
        <v>Información publica y de conocimiento general</v>
      </c>
      <c r="AJ607" s="95" t="str">
        <f>IF(ISERROR(VLOOKUP(AG607,'Listas Ley Transparencia'!$H$3:$M$17,3,0)),"",VLOOKUP(AG607,'Listas Ley Transparencia'!$H$3:$M$17,3,0))</f>
        <v>Información publica y de conocimiento general</v>
      </c>
      <c r="AK607" s="95" t="str">
        <f>IF(ISERROR(VLOOKUP(AG607,'Listas Ley Transparencia'!$H$3:$M$17,4,0)),"",VLOOKUP(AG607,'Listas Ley Transparencia'!$H$3:$M$17,4,0))</f>
        <v>Publica</v>
      </c>
      <c r="AL607" s="96" t="str">
        <f>IF(ISERROR(VLOOKUP(AG607,'Listas Ley Transparencia'!$H$3:$M$17,6,0)),"",VLOOKUP(AG607,'Listas Ley Transparencia'!$H$3:$M$17,6,0))</f>
        <v>No Aplica</v>
      </c>
      <c r="AM607" s="64" t="s">
        <v>235</v>
      </c>
      <c r="AN607" s="138">
        <v>45951</v>
      </c>
      <c r="AO607" s="137"/>
      <c r="AP607" s="137" t="s">
        <v>267</v>
      </c>
      <c r="AQ607" s="139" t="s">
        <v>268</v>
      </c>
    </row>
    <row r="608" spans="1:43" ht="40" customHeight="1">
      <c r="A608" s="67">
        <v>601</v>
      </c>
      <c r="B608" s="148" t="s">
        <v>1355</v>
      </c>
      <c r="C608" s="289" t="s">
        <v>948</v>
      </c>
      <c r="D608" s="204" t="s">
        <v>1493</v>
      </c>
      <c r="E608" s="204" t="s">
        <v>1480</v>
      </c>
      <c r="F608" s="289" t="s">
        <v>137</v>
      </c>
      <c r="G608" s="256" t="s">
        <v>1355</v>
      </c>
      <c r="H608" s="274" t="s">
        <v>1369</v>
      </c>
      <c r="I608" s="274" t="s">
        <v>1369</v>
      </c>
      <c r="J608" s="146" t="s">
        <v>93</v>
      </c>
      <c r="K608" s="61" t="s">
        <v>94</v>
      </c>
      <c r="L608" s="62" t="s">
        <v>125</v>
      </c>
      <c r="M608" s="63">
        <f>IFERROR(VLOOKUP(L608,'Listas Activos'!$B$24:$C$28,2,0),0)</f>
        <v>3</v>
      </c>
      <c r="N608" s="62" t="s">
        <v>115</v>
      </c>
      <c r="O608" s="63">
        <f>IFERROR(VLOOKUP(N608,'Listas Activos'!$B$31:$C$35,2,0),0)</f>
        <v>3</v>
      </c>
      <c r="P608" s="62" t="s">
        <v>126</v>
      </c>
      <c r="Q608" s="63">
        <f>IFERROR(VLOOKUP(P608,'Listas Activos'!$B$38:$C$42,2,0),0)</f>
        <v>1</v>
      </c>
      <c r="R608" s="63">
        <f t="shared" si="39"/>
        <v>3</v>
      </c>
      <c r="S608" s="93" t="str">
        <f>IFERROR(VLOOKUP(R608,'Listas Activos'!$B$4:$C$7,2,0),"-")</f>
        <v>Medio</v>
      </c>
      <c r="T608" s="66"/>
      <c r="U608" s="64" t="s">
        <v>116</v>
      </c>
      <c r="V608" s="137"/>
      <c r="W608" s="137"/>
      <c r="X608" s="137"/>
      <c r="Y608" s="137"/>
      <c r="Z608" s="64" t="s">
        <v>205</v>
      </c>
      <c r="AA608" s="137" t="s">
        <v>99</v>
      </c>
      <c r="AB608" s="137" t="s">
        <v>262</v>
      </c>
      <c r="AC608" s="137" t="s">
        <v>263</v>
      </c>
      <c r="AD608" s="138">
        <v>41944</v>
      </c>
      <c r="AE608" s="137" t="s">
        <v>1488</v>
      </c>
      <c r="AF608" s="124"/>
      <c r="AG608" s="137" t="s">
        <v>234</v>
      </c>
      <c r="AH608" s="139" t="s">
        <v>578</v>
      </c>
      <c r="AI608" s="94" t="str">
        <f>IF(ISERROR(VLOOKUP(AG608,'Listas Ley Transparencia'!$H$3:$M$17,2,0)),"",VLOOKUP(AG608,'Listas Ley Transparencia'!$H$3:$M$17,2,0))</f>
        <v>Información publica y de conocimiento general</v>
      </c>
      <c r="AJ608" s="95" t="str">
        <f>IF(ISERROR(VLOOKUP(AG608,'Listas Ley Transparencia'!$H$3:$M$17,3,0)),"",VLOOKUP(AG608,'Listas Ley Transparencia'!$H$3:$M$17,3,0))</f>
        <v>Información publica y de conocimiento general</v>
      </c>
      <c r="AK608" s="95" t="str">
        <f>IF(ISERROR(VLOOKUP(AG608,'Listas Ley Transparencia'!$H$3:$M$17,4,0)),"",VLOOKUP(AG608,'Listas Ley Transparencia'!$H$3:$M$17,4,0))</f>
        <v>Publica</v>
      </c>
      <c r="AL608" s="96" t="str">
        <f>IF(ISERROR(VLOOKUP(AG608,'Listas Ley Transparencia'!$H$3:$M$17,6,0)),"",VLOOKUP(AG608,'Listas Ley Transparencia'!$H$3:$M$17,6,0))</f>
        <v>No Aplica</v>
      </c>
      <c r="AM608" s="64" t="s">
        <v>235</v>
      </c>
      <c r="AN608" s="138">
        <v>45951</v>
      </c>
      <c r="AO608" s="137" t="s">
        <v>264</v>
      </c>
      <c r="AP608" s="137" t="s">
        <v>267</v>
      </c>
      <c r="AQ608" s="139" t="s">
        <v>268</v>
      </c>
    </row>
    <row r="609" spans="1:43" ht="40" customHeight="1">
      <c r="A609" s="67">
        <v>602</v>
      </c>
      <c r="B609" s="148" t="s">
        <v>1355</v>
      </c>
      <c r="C609" s="289" t="s">
        <v>1079</v>
      </c>
      <c r="D609" s="204" t="s">
        <v>1494</v>
      </c>
      <c r="E609" s="204" t="s">
        <v>1482</v>
      </c>
      <c r="F609" s="289" t="s">
        <v>137</v>
      </c>
      <c r="G609" s="256" t="s">
        <v>1355</v>
      </c>
      <c r="H609" s="274" t="s">
        <v>1369</v>
      </c>
      <c r="I609" s="274" t="s">
        <v>1369</v>
      </c>
      <c r="J609" s="146" t="s">
        <v>93</v>
      </c>
      <c r="K609" s="61" t="s">
        <v>94</v>
      </c>
      <c r="L609" s="62" t="s">
        <v>95</v>
      </c>
      <c r="M609" s="63">
        <f>IFERROR(VLOOKUP(L609,'Listas Activos'!$B$24:$C$28,2,0),0)</f>
        <v>5</v>
      </c>
      <c r="N609" s="62" t="s">
        <v>96</v>
      </c>
      <c r="O609" s="63">
        <f>IFERROR(VLOOKUP(N609,'Listas Activos'!$B$31:$C$35,2,0),0)</f>
        <v>5</v>
      </c>
      <c r="P609" s="62" t="s">
        <v>115</v>
      </c>
      <c r="Q609" s="63">
        <f>IFERROR(VLOOKUP(P609,'Listas Activos'!$B$38:$C$42,2,0),0)</f>
        <v>3</v>
      </c>
      <c r="R609" s="63">
        <f t="shared" si="39"/>
        <v>5</v>
      </c>
      <c r="S609" s="93" t="str">
        <f>IFERROR(VLOOKUP(R609,'Listas Activos'!$B$4:$C$7,2,0),"-")</f>
        <v>Alto</v>
      </c>
      <c r="T609" s="66"/>
      <c r="U609" s="64" t="s">
        <v>97</v>
      </c>
      <c r="V609" s="137"/>
      <c r="W609" s="137"/>
      <c r="X609" s="137" t="s">
        <v>97</v>
      </c>
      <c r="Y609" s="137"/>
      <c r="Z609" s="64" t="s">
        <v>205</v>
      </c>
      <c r="AA609" s="137" t="s">
        <v>624</v>
      </c>
      <c r="AB609" s="137" t="s">
        <v>262</v>
      </c>
      <c r="AC609" s="137" t="s">
        <v>263</v>
      </c>
      <c r="AD609" s="138">
        <v>45272</v>
      </c>
      <c r="AE609" s="137" t="s">
        <v>1488</v>
      </c>
      <c r="AF609" s="124"/>
      <c r="AG609" s="137" t="s">
        <v>283</v>
      </c>
      <c r="AH609" s="139" t="s">
        <v>578</v>
      </c>
      <c r="AI609" s="94" t="str">
        <f>IF(ISERROR(VLOOKUP(AG609,'Listas Ley Transparencia'!$H$3:$M$17,2,0)),"",VLOOKUP(AG609,'Listas Ley Transparencia'!$H$3:$M$17,2,0))</f>
        <v>Información exceptuada por daño de derechos a personas naturales o jurídicas. Articulo 18 Ley 1712 de 2014</v>
      </c>
      <c r="AJ609" s="95" t="str">
        <f>IF(ISERROR(VLOOKUP(AG609,'Listas Ley Transparencia'!$H$3:$M$17,3,0)),"",VLOOKUP(AG609,'Listas Ley Transparencia'!$H$3:$M$17,3,0))</f>
        <v>Los secretos comerciales, industriales y profesionales, así como los estipulados en el parágrafo del articulo 77 de la Ley 1474 de 2011</v>
      </c>
      <c r="AK609" s="95" t="str">
        <f>IF(ISERROR(VLOOKUP(AG609,'Listas Ley Transparencia'!$H$3:$M$17,4,0)),"",VLOOKUP(AG609,'Listas Ley Transparencia'!$H$3:$M$17,4,0))</f>
        <v>Publica Clasificada</v>
      </c>
      <c r="AL609" s="96" t="str">
        <f>IF(ISERROR(VLOOKUP(AG609,'Listas Ley Transparencia'!$H$3:$M$17,6,0)),"",VLOOKUP(AG609,'Listas Ley Transparencia'!$H$3:$M$17,6,0))</f>
        <v>Ilimitada</v>
      </c>
      <c r="AM609" s="64" t="s">
        <v>448</v>
      </c>
      <c r="AN609" s="138">
        <v>45951</v>
      </c>
      <c r="AO609" s="137"/>
      <c r="AP609" s="137" t="s">
        <v>419</v>
      </c>
      <c r="AQ609" s="139" t="s">
        <v>1483</v>
      </c>
    </row>
    <row r="610" spans="1:43" ht="40" customHeight="1">
      <c r="A610" s="67">
        <v>603</v>
      </c>
      <c r="B610" s="148" t="s">
        <v>1355</v>
      </c>
      <c r="C610" s="289" t="s">
        <v>1356</v>
      </c>
      <c r="D610" s="204" t="s">
        <v>1495</v>
      </c>
      <c r="E610" s="204" t="s">
        <v>1496</v>
      </c>
      <c r="F610" s="62" t="s">
        <v>137</v>
      </c>
      <c r="G610" s="137" t="s">
        <v>1355</v>
      </c>
      <c r="H610" s="274" t="s">
        <v>1369</v>
      </c>
      <c r="I610" s="274" t="s">
        <v>1369</v>
      </c>
      <c r="J610" s="146" t="s">
        <v>93</v>
      </c>
      <c r="K610" s="61" t="s">
        <v>94</v>
      </c>
      <c r="L610" s="62" t="s">
        <v>125</v>
      </c>
      <c r="M610" s="63">
        <f>IFERROR(VLOOKUP(L610,'Listas Activos'!$B$24:$C$28,2,0),0)</f>
        <v>3</v>
      </c>
      <c r="N610" s="62" t="s">
        <v>115</v>
      </c>
      <c r="O610" s="63">
        <f>IFERROR(VLOOKUP(N610,'Listas Activos'!$B$31:$C$35,2,0),0)</f>
        <v>3</v>
      </c>
      <c r="P610" s="62" t="s">
        <v>126</v>
      </c>
      <c r="Q610" s="63">
        <f>IFERROR(VLOOKUP(P610,'Listas Activos'!$B$38:$C$42,2,0),0)</f>
        <v>1</v>
      </c>
      <c r="R610" s="63">
        <f t="shared" si="39"/>
        <v>3</v>
      </c>
      <c r="S610" s="93" t="str">
        <f>IFERROR(VLOOKUP(R610,'Listas Activos'!$B$4:$C$7,2,0),"-")</f>
        <v>Medio</v>
      </c>
      <c r="T610" s="66"/>
      <c r="U610" s="64" t="s">
        <v>116</v>
      </c>
      <c r="V610" s="137"/>
      <c r="W610" s="137"/>
      <c r="X610" s="137"/>
      <c r="Y610" s="137"/>
      <c r="Z610" s="64" t="s">
        <v>98</v>
      </c>
      <c r="AA610" s="137" t="s">
        <v>99</v>
      </c>
      <c r="AB610" s="137" t="s">
        <v>100</v>
      </c>
      <c r="AC610" s="137" t="s">
        <v>263</v>
      </c>
      <c r="AD610" s="138">
        <v>41641</v>
      </c>
      <c r="AE610" s="137" t="s">
        <v>1488</v>
      </c>
      <c r="AF610" s="124"/>
      <c r="AG610" s="137" t="s">
        <v>234</v>
      </c>
      <c r="AH610" s="139" t="s">
        <v>578</v>
      </c>
      <c r="AI610" s="94" t="str">
        <f>IF(ISERROR(VLOOKUP(AG610,'Listas Ley Transparencia'!$H$3:$M$17,2,0)),"",VLOOKUP(AG610,'Listas Ley Transparencia'!$H$3:$M$17,2,0))</f>
        <v>Información publica y de conocimiento general</v>
      </c>
      <c r="AJ610" s="95" t="str">
        <f>IF(ISERROR(VLOOKUP(AG610,'Listas Ley Transparencia'!$H$3:$M$17,3,0)),"",VLOOKUP(AG610,'Listas Ley Transparencia'!$H$3:$M$17,3,0))</f>
        <v>Información publica y de conocimiento general</v>
      </c>
      <c r="AK610" s="95" t="str">
        <f>IF(ISERROR(VLOOKUP(AG610,'Listas Ley Transparencia'!$H$3:$M$17,4,0)),"",VLOOKUP(AG610,'Listas Ley Transparencia'!$H$3:$M$17,4,0))</f>
        <v>Publica</v>
      </c>
      <c r="AL610" s="96" t="str">
        <f>IF(ISERROR(VLOOKUP(AG610,'Listas Ley Transparencia'!$H$3:$M$17,6,0)),"",VLOOKUP(AG610,'Listas Ley Transparencia'!$H$3:$M$17,6,0))</f>
        <v>No Aplica</v>
      </c>
      <c r="AM610" s="64" t="s">
        <v>235</v>
      </c>
      <c r="AN610" s="138">
        <v>45951</v>
      </c>
      <c r="AO610" s="137"/>
      <c r="AP610" s="137" t="s">
        <v>267</v>
      </c>
      <c r="AQ610" s="139" t="s">
        <v>268</v>
      </c>
    </row>
    <row r="611" spans="1:43" ht="40" customHeight="1">
      <c r="A611" s="67">
        <v>604</v>
      </c>
      <c r="B611" s="148" t="s">
        <v>1355</v>
      </c>
      <c r="C611" s="289" t="s">
        <v>948</v>
      </c>
      <c r="D611" s="204" t="s">
        <v>1497</v>
      </c>
      <c r="E611" s="204" t="s">
        <v>1480</v>
      </c>
      <c r="F611" s="62" t="s">
        <v>137</v>
      </c>
      <c r="G611" s="137" t="s">
        <v>1355</v>
      </c>
      <c r="H611" s="274" t="s">
        <v>1369</v>
      </c>
      <c r="I611" s="274" t="s">
        <v>1369</v>
      </c>
      <c r="J611" s="146" t="s">
        <v>93</v>
      </c>
      <c r="K611" s="61" t="s">
        <v>94</v>
      </c>
      <c r="L611" s="62" t="s">
        <v>125</v>
      </c>
      <c r="M611" s="63">
        <f>IFERROR(VLOOKUP(L611,'Listas Activos'!$B$24:$C$28,2,0),0)</f>
        <v>3</v>
      </c>
      <c r="N611" s="62" t="s">
        <v>115</v>
      </c>
      <c r="O611" s="63">
        <f>IFERROR(VLOOKUP(N611,'Listas Activos'!$B$31:$C$35,2,0),0)</f>
        <v>3</v>
      </c>
      <c r="P611" s="62" t="s">
        <v>126</v>
      </c>
      <c r="Q611" s="63">
        <f>IFERROR(VLOOKUP(P611,'Listas Activos'!$B$38:$C$42,2,0),0)</f>
        <v>1</v>
      </c>
      <c r="R611" s="63">
        <f t="shared" si="39"/>
        <v>3</v>
      </c>
      <c r="S611" s="93" t="str">
        <f>IFERROR(VLOOKUP(R611,'Listas Activos'!$B$4:$C$7,2,0),"-")</f>
        <v>Medio</v>
      </c>
      <c r="T611" s="66"/>
      <c r="U611" s="64" t="s">
        <v>116</v>
      </c>
      <c r="V611" s="137"/>
      <c r="W611" s="137"/>
      <c r="X611" s="137"/>
      <c r="Y611" s="137"/>
      <c r="Z611" s="64" t="s">
        <v>205</v>
      </c>
      <c r="AA611" s="137" t="s">
        <v>99</v>
      </c>
      <c r="AB611" s="137" t="s">
        <v>262</v>
      </c>
      <c r="AC611" s="137" t="s">
        <v>263</v>
      </c>
      <c r="AD611" s="138">
        <v>41944</v>
      </c>
      <c r="AE611" s="256" t="s">
        <v>92</v>
      </c>
      <c r="AF611" s="124"/>
      <c r="AG611" s="137" t="s">
        <v>234</v>
      </c>
      <c r="AH611" s="139" t="s">
        <v>578</v>
      </c>
      <c r="AI611" s="94" t="str">
        <f>IF(ISERROR(VLOOKUP(AG611,'Listas Ley Transparencia'!$H$3:$M$17,2,0)),"",VLOOKUP(AG611,'Listas Ley Transparencia'!$H$3:$M$17,2,0))</f>
        <v>Información publica y de conocimiento general</v>
      </c>
      <c r="AJ611" s="95" t="str">
        <f>IF(ISERROR(VLOOKUP(AG611,'Listas Ley Transparencia'!$H$3:$M$17,3,0)),"",VLOOKUP(AG611,'Listas Ley Transparencia'!$H$3:$M$17,3,0))</f>
        <v>Información publica y de conocimiento general</v>
      </c>
      <c r="AK611" s="95" t="str">
        <f>IF(ISERROR(VLOOKUP(AG611,'Listas Ley Transparencia'!$H$3:$M$17,4,0)),"",VLOOKUP(AG611,'Listas Ley Transparencia'!$H$3:$M$17,4,0))</f>
        <v>Publica</v>
      </c>
      <c r="AL611" s="96" t="str">
        <f>IF(ISERROR(VLOOKUP(AG611,'Listas Ley Transparencia'!$H$3:$M$17,6,0)),"",VLOOKUP(AG611,'Listas Ley Transparencia'!$H$3:$M$17,6,0))</f>
        <v>No Aplica</v>
      </c>
      <c r="AM611" s="64" t="s">
        <v>235</v>
      </c>
      <c r="AN611" s="138">
        <v>45951</v>
      </c>
      <c r="AO611" s="137" t="s">
        <v>264</v>
      </c>
      <c r="AP611" s="137" t="s">
        <v>267</v>
      </c>
      <c r="AQ611" s="139" t="s">
        <v>268</v>
      </c>
    </row>
    <row r="612" spans="1:43" ht="40" customHeight="1">
      <c r="A612" s="67">
        <v>605</v>
      </c>
      <c r="B612" s="148" t="s">
        <v>1355</v>
      </c>
      <c r="C612" s="289" t="s">
        <v>1079</v>
      </c>
      <c r="D612" s="204" t="s">
        <v>1498</v>
      </c>
      <c r="E612" s="204" t="s">
        <v>1482</v>
      </c>
      <c r="F612" s="62" t="s">
        <v>137</v>
      </c>
      <c r="G612" s="137" t="s">
        <v>1355</v>
      </c>
      <c r="H612" s="274" t="s">
        <v>1369</v>
      </c>
      <c r="I612" s="274" t="s">
        <v>1369</v>
      </c>
      <c r="J612" s="146" t="s">
        <v>93</v>
      </c>
      <c r="K612" s="61" t="s">
        <v>94</v>
      </c>
      <c r="L612" s="62" t="s">
        <v>95</v>
      </c>
      <c r="M612" s="63">
        <f>IFERROR(VLOOKUP(L612,'Listas Activos'!$B$24:$C$28,2,0),0)</f>
        <v>5</v>
      </c>
      <c r="N612" s="62" t="s">
        <v>96</v>
      </c>
      <c r="O612" s="63">
        <f>IFERROR(VLOOKUP(N612,'Listas Activos'!$B$31:$C$35,2,0),0)</f>
        <v>5</v>
      </c>
      <c r="P612" s="62" t="s">
        <v>115</v>
      </c>
      <c r="Q612" s="63">
        <f>IFERROR(VLOOKUP(P612,'Listas Activos'!$B$38:$C$42,2,0),0)</f>
        <v>3</v>
      </c>
      <c r="R612" s="63">
        <f t="shared" si="39"/>
        <v>5</v>
      </c>
      <c r="S612" s="93" t="str">
        <f>IFERROR(VLOOKUP(R612,'Listas Activos'!$B$4:$C$7,2,0),"-")</f>
        <v>Alto</v>
      </c>
      <c r="T612" s="66"/>
      <c r="U612" s="64" t="s">
        <v>97</v>
      </c>
      <c r="V612" s="137"/>
      <c r="W612" s="137"/>
      <c r="X612" s="137" t="s">
        <v>97</v>
      </c>
      <c r="Y612" s="137"/>
      <c r="Z612" s="64" t="s">
        <v>205</v>
      </c>
      <c r="AA612" s="137" t="s">
        <v>624</v>
      </c>
      <c r="AB612" s="137" t="s">
        <v>262</v>
      </c>
      <c r="AC612" s="137" t="s">
        <v>263</v>
      </c>
      <c r="AD612" s="138">
        <v>45272</v>
      </c>
      <c r="AE612" s="256" t="s">
        <v>92</v>
      </c>
      <c r="AF612" s="124"/>
      <c r="AG612" s="137" t="s">
        <v>283</v>
      </c>
      <c r="AH612" s="139" t="s">
        <v>578</v>
      </c>
      <c r="AI612" s="94" t="str">
        <f>IF(ISERROR(VLOOKUP(AG612,'Listas Ley Transparencia'!$H$3:$M$17,2,0)),"",VLOOKUP(AG612,'Listas Ley Transparencia'!$H$3:$M$17,2,0))</f>
        <v>Información exceptuada por daño de derechos a personas naturales o jurídicas. Articulo 18 Ley 1712 de 2014</v>
      </c>
      <c r="AJ612" s="95" t="str">
        <f>IF(ISERROR(VLOOKUP(AG612,'Listas Ley Transparencia'!$H$3:$M$17,3,0)),"",VLOOKUP(AG612,'Listas Ley Transparencia'!$H$3:$M$17,3,0))</f>
        <v>Los secretos comerciales, industriales y profesionales, así como los estipulados en el parágrafo del articulo 77 de la Ley 1474 de 2011</v>
      </c>
      <c r="AK612" s="95" t="str">
        <f>IF(ISERROR(VLOOKUP(AG612,'Listas Ley Transparencia'!$H$3:$M$17,4,0)),"",VLOOKUP(AG612,'Listas Ley Transparencia'!$H$3:$M$17,4,0))</f>
        <v>Publica Clasificada</v>
      </c>
      <c r="AL612" s="96" t="str">
        <f>IF(ISERROR(VLOOKUP(AG612,'Listas Ley Transparencia'!$H$3:$M$17,6,0)),"",VLOOKUP(AG612,'Listas Ley Transparencia'!$H$3:$M$17,6,0))</f>
        <v>Ilimitada</v>
      </c>
      <c r="AM612" s="64" t="s">
        <v>448</v>
      </c>
      <c r="AN612" s="138">
        <v>45951</v>
      </c>
      <c r="AO612" s="137"/>
      <c r="AP612" s="137" t="s">
        <v>419</v>
      </c>
      <c r="AQ612" s="139" t="s">
        <v>1483</v>
      </c>
    </row>
    <row r="613" spans="1:43" ht="40" customHeight="1">
      <c r="A613" s="67">
        <v>606</v>
      </c>
      <c r="B613" s="148" t="s">
        <v>1355</v>
      </c>
      <c r="C613" s="289" t="s">
        <v>1356</v>
      </c>
      <c r="D613" s="204" t="s">
        <v>1499</v>
      </c>
      <c r="E613" s="204" t="s">
        <v>1496</v>
      </c>
      <c r="F613" s="62" t="s">
        <v>137</v>
      </c>
      <c r="G613" s="137" t="s">
        <v>1355</v>
      </c>
      <c r="H613" s="274" t="s">
        <v>1369</v>
      </c>
      <c r="I613" s="274" t="s">
        <v>1369</v>
      </c>
      <c r="J613" s="146" t="s">
        <v>93</v>
      </c>
      <c r="K613" s="61" t="s">
        <v>94</v>
      </c>
      <c r="L613" s="62" t="s">
        <v>125</v>
      </c>
      <c r="M613" s="63">
        <f>IFERROR(VLOOKUP(L613,'Listas Activos'!$B$24:$C$28,2,0),0)</f>
        <v>3</v>
      </c>
      <c r="N613" s="62" t="s">
        <v>115</v>
      </c>
      <c r="O613" s="63">
        <f>IFERROR(VLOOKUP(N613,'Listas Activos'!$B$31:$C$35,2,0),0)</f>
        <v>3</v>
      </c>
      <c r="P613" s="62" t="s">
        <v>126</v>
      </c>
      <c r="Q613" s="63">
        <f>IFERROR(VLOOKUP(P613,'Listas Activos'!$B$38:$C$42,2,0),0)</f>
        <v>1</v>
      </c>
      <c r="R613" s="63">
        <f t="shared" si="39"/>
        <v>3</v>
      </c>
      <c r="S613" s="93" t="str">
        <f>IFERROR(VLOOKUP(R613,'Listas Activos'!$B$4:$C$7,2,0),"-")</f>
        <v>Medio</v>
      </c>
      <c r="T613" s="66"/>
      <c r="U613" s="64" t="s">
        <v>116</v>
      </c>
      <c r="V613" s="137"/>
      <c r="W613" s="137"/>
      <c r="X613" s="137"/>
      <c r="Y613" s="137"/>
      <c r="Z613" s="64" t="s">
        <v>98</v>
      </c>
      <c r="AA613" s="137" t="s">
        <v>99</v>
      </c>
      <c r="AB613" s="137" t="s">
        <v>100</v>
      </c>
      <c r="AC613" s="137" t="s">
        <v>263</v>
      </c>
      <c r="AD613" s="138">
        <v>41641</v>
      </c>
      <c r="AE613" s="256" t="s">
        <v>92</v>
      </c>
      <c r="AF613" s="124"/>
      <c r="AG613" s="137" t="s">
        <v>234</v>
      </c>
      <c r="AH613" s="139" t="s">
        <v>578</v>
      </c>
      <c r="AI613" s="94" t="str">
        <f>IF(ISERROR(VLOOKUP(AG613,'Listas Ley Transparencia'!$H$3:$M$17,2,0)),"",VLOOKUP(AG613,'Listas Ley Transparencia'!$H$3:$M$17,2,0))</f>
        <v>Información publica y de conocimiento general</v>
      </c>
      <c r="AJ613" s="95" t="str">
        <f>IF(ISERROR(VLOOKUP(AG613,'Listas Ley Transparencia'!$H$3:$M$17,3,0)),"",VLOOKUP(AG613,'Listas Ley Transparencia'!$H$3:$M$17,3,0))</f>
        <v>Información publica y de conocimiento general</v>
      </c>
      <c r="AK613" s="95" t="str">
        <f>IF(ISERROR(VLOOKUP(AG613,'Listas Ley Transparencia'!$H$3:$M$17,4,0)),"",VLOOKUP(AG613,'Listas Ley Transparencia'!$H$3:$M$17,4,0))</f>
        <v>Publica</v>
      </c>
      <c r="AL613" s="96" t="str">
        <f>IF(ISERROR(VLOOKUP(AG613,'Listas Ley Transparencia'!$H$3:$M$17,6,0)),"",VLOOKUP(AG613,'Listas Ley Transparencia'!$H$3:$M$17,6,0))</f>
        <v>No Aplica</v>
      </c>
      <c r="AM613" s="64" t="s">
        <v>235</v>
      </c>
      <c r="AN613" s="138">
        <v>45951</v>
      </c>
      <c r="AO613" s="137"/>
      <c r="AP613" s="137" t="s">
        <v>267</v>
      </c>
      <c r="AQ613" s="139" t="s">
        <v>268</v>
      </c>
    </row>
    <row r="614" spans="1:43" ht="12.75" customHeight="1">
      <c r="A614" s="67"/>
      <c r="B614" s="148"/>
      <c r="C614" s="62"/>
      <c r="D614" s="256"/>
      <c r="E614" s="423"/>
      <c r="F614" s="289"/>
      <c r="G614" s="256"/>
      <c r="H614" s="274"/>
      <c r="I614" s="274"/>
      <c r="J614" s="146"/>
      <c r="K614" s="61"/>
      <c r="L614" s="62"/>
      <c r="M614" s="63"/>
      <c r="N614" s="62"/>
      <c r="O614" s="63"/>
      <c r="P614" s="62"/>
      <c r="Q614" s="63"/>
      <c r="R614" s="63"/>
      <c r="S614" s="93"/>
      <c r="T614" s="66"/>
      <c r="U614" s="64"/>
      <c r="V614" s="137"/>
      <c r="W614" s="137"/>
      <c r="X614" s="137"/>
      <c r="Y614" s="137"/>
      <c r="Z614" s="64"/>
      <c r="AA614" s="137"/>
      <c r="AB614" s="137"/>
      <c r="AC614" s="137"/>
      <c r="AD614" s="138"/>
      <c r="AE614" s="137"/>
      <c r="AF614" s="124"/>
      <c r="AG614" s="137"/>
      <c r="AH614" s="139"/>
      <c r="AI614" s="94"/>
      <c r="AJ614" s="95"/>
      <c r="AK614" s="95"/>
      <c r="AL614" s="96"/>
      <c r="AM614" s="64"/>
      <c r="AN614" s="138"/>
      <c r="AO614" s="137"/>
      <c r="AP614" s="137"/>
      <c r="AQ614" s="139"/>
    </row>
    <row r="615" spans="1:43" ht="12.75" customHeight="1">
      <c r="A615" s="67"/>
      <c r="B615" s="148"/>
      <c r="C615" s="62"/>
      <c r="D615" s="256"/>
      <c r="E615" s="423"/>
      <c r="F615" s="289"/>
      <c r="G615" s="256"/>
      <c r="H615" s="274"/>
      <c r="I615" s="274"/>
      <c r="J615" s="146"/>
      <c r="K615" s="61"/>
      <c r="L615" s="62"/>
      <c r="M615" s="63"/>
      <c r="N615" s="62"/>
      <c r="O615" s="63"/>
      <c r="P615" s="62"/>
      <c r="Q615" s="63"/>
      <c r="R615" s="63"/>
      <c r="S615" s="93"/>
      <c r="T615" s="66"/>
      <c r="U615" s="64"/>
      <c r="V615" s="137"/>
      <c r="W615" s="137"/>
      <c r="X615" s="137"/>
      <c r="Y615" s="137"/>
      <c r="Z615" s="64"/>
      <c r="AA615" s="137"/>
      <c r="AB615" s="137"/>
      <c r="AC615" s="137"/>
      <c r="AD615" s="138"/>
      <c r="AE615" s="137"/>
      <c r="AF615" s="124"/>
      <c r="AG615" s="137"/>
      <c r="AH615" s="139"/>
      <c r="AI615" s="94"/>
      <c r="AJ615" s="95"/>
      <c r="AK615" s="95"/>
      <c r="AL615" s="96"/>
      <c r="AM615" s="64"/>
      <c r="AN615" s="138"/>
      <c r="AO615" s="137"/>
      <c r="AP615" s="137"/>
      <c r="AQ615" s="139"/>
    </row>
    <row r="616" spans="1:43" ht="12.75" customHeight="1">
      <c r="A616" s="67"/>
      <c r="B616" s="148"/>
      <c r="C616" s="62"/>
      <c r="D616" s="256"/>
      <c r="E616" s="423"/>
      <c r="F616" s="289"/>
      <c r="G616" s="256"/>
      <c r="H616" s="274"/>
      <c r="I616" s="274"/>
      <c r="J616" s="146"/>
      <c r="K616" s="61"/>
      <c r="L616" s="62"/>
      <c r="M616" s="63"/>
      <c r="N616" s="62"/>
      <c r="O616" s="63"/>
      <c r="P616" s="62"/>
      <c r="Q616" s="63"/>
      <c r="R616" s="63"/>
      <c r="S616" s="93"/>
      <c r="T616" s="66"/>
      <c r="U616" s="64"/>
      <c r="V616" s="137"/>
      <c r="W616" s="137"/>
      <c r="X616" s="137"/>
      <c r="Y616" s="137"/>
      <c r="Z616" s="64"/>
      <c r="AA616" s="137"/>
      <c r="AB616" s="137"/>
      <c r="AC616" s="137"/>
      <c r="AD616" s="138"/>
      <c r="AE616" s="137"/>
      <c r="AF616" s="124"/>
      <c r="AG616" s="137"/>
      <c r="AH616" s="139"/>
      <c r="AI616" s="94"/>
      <c r="AJ616" s="95"/>
      <c r="AK616" s="95"/>
      <c r="AL616" s="96"/>
      <c r="AM616" s="64"/>
      <c r="AN616" s="138"/>
      <c r="AO616" s="137"/>
      <c r="AP616" s="137"/>
      <c r="AQ616" s="139"/>
    </row>
    <row r="617" spans="1:43" ht="12.75" customHeight="1">
      <c r="A617" s="67"/>
      <c r="B617" s="148"/>
      <c r="C617" s="62"/>
      <c r="D617" s="256"/>
      <c r="E617" s="423"/>
      <c r="F617" s="289"/>
      <c r="G617" s="256"/>
      <c r="H617" s="274"/>
      <c r="I617" s="274"/>
      <c r="J617" s="146"/>
      <c r="K617" s="61"/>
      <c r="L617" s="62"/>
      <c r="M617" s="63"/>
      <c r="N617" s="62"/>
      <c r="O617" s="63"/>
      <c r="P617" s="62"/>
      <c r="Q617" s="63"/>
      <c r="R617" s="63"/>
      <c r="S617" s="93"/>
      <c r="T617" s="66"/>
      <c r="U617" s="64"/>
      <c r="V617" s="137"/>
      <c r="W617" s="137"/>
      <c r="X617" s="137"/>
      <c r="Y617" s="137"/>
      <c r="Z617" s="64"/>
      <c r="AA617" s="137"/>
      <c r="AB617" s="137"/>
      <c r="AC617" s="137"/>
      <c r="AD617" s="138"/>
      <c r="AE617" s="137"/>
      <c r="AF617" s="124"/>
      <c r="AG617" s="137"/>
      <c r="AH617" s="139"/>
      <c r="AI617" s="94"/>
      <c r="AJ617" s="95"/>
      <c r="AK617" s="95"/>
      <c r="AL617" s="96"/>
      <c r="AM617" s="64"/>
      <c r="AN617" s="138"/>
      <c r="AO617" s="137"/>
      <c r="AP617" s="137"/>
      <c r="AQ617" s="139"/>
    </row>
    <row r="618" spans="1:43" ht="12.75" customHeight="1">
      <c r="A618" s="67"/>
      <c r="B618" s="148"/>
      <c r="C618" s="62"/>
      <c r="D618" s="256"/>
      <c r="E618" s="423"/>
      <c r="F618" s="289"/>
      <c r="G618" s="256"/>
      <c r="H618" s="274"/>
      <c r="I618" s="274"/>
      <c r="J618" s="146"/>
      <c r="K618" s="61"/>
      <c r="L618" s="62"/>
      <c r="M618" s="63"/>
      <c r="N618" s="62"/>
      <c r="O618" s="63"/>
      <c r="P618" s="62"/>
      <c r="Q618" s="63"/>
      <c r="R618" s="63"/>
      <c r="S618" s="93"/>
      <c r="T618" s="66"/>
      <c r="U618" s="64"/>
      <c r="V618" s="137"/>
      <c r="W618" s="137"/>
      <c r="X618" s="137"/>
      <c r="Y618" s="137"/>
      <c r="Z618" s="64"/>
      <c r="AA618" s="137"/>
      <c r="AB618" s="137"/>
      <c r="AC618" s="137"/>
      <c r="AD618" s="138"/>
      <c r="AE618" s="137"/>
      <c r="AF618" s="124"/>
      <c r="AG618" s="137"/>
      <c r="AH618" s="139"/>
      <c r="AI618" s="94"/>
      <c r="AJ618" s="95"/>
      <c r="AK618" s="95"/>
      <c r="AL618" s="96"/>
      <c r="AM618" s="64"/>
      <c r="AN618" s="138"/>
      <c r="AO618" s="137"/>
      <c r="AP618" s="137"/>
      <c r="AQ618" s="139"/>
    </row>
    <row r="619" spans="1:43" ht="12.75" customHeight="1">
      <c r="A619" s="67"/>
      <c r="B619" s="148"/>
      <c r="C619" s="62"/>
      <c r="D619" s="256"/>
      <c r="E619" s="423"/>
      <c r="F619" s="289"/>
      <c r="G619" s="256"/>
      <c r="H619" s="274"/>
      <c r="I619" s="274"/>
      <c r="J619" s="146"/>
      <c r="K619" s="61"/>
      <c r="L619" s="62"/>
      <c r="M619" s="63"/>
      <c r="N619" s="62"/>
      <c r="O619" s="63"/>
      <c r="P619" s="62"/>
      <c r="Q619" s="63"/>
      <c r="R619" s="63"/>
      <c r="S619" s="93"/>
      <c r="T619" s="66"/>
      <c r="U619" s="64"/>
      <c r="V619" s="137"/>
      <c r="W619" s="137"/>
      <c r="X619" s="137"/>
      <c r="Y619" s="137"/>
      <c r="Z619" s="64"/>
      <c r="AA619" s="137"/>
      <c r="AB619" s="137"/>
      <c r="AC619" s="137"/>
      <c r="AD619" s="138"/>
      <c r="AE619" s="137"/>
      <c r="AF619" s="124"/>
      <c r="AG619" s="137"/>
      <c r="AH619" s="139"/>
      <c r="AI619" s="94"/>
      <c r="AJ619" s="95"/>
      <c r="AK619" s="95"/>
      <c r="AL619" s="96"/>
      <c r="AM619" s="64"/>
      <c r="AN619" s="138"/>
      <c r="AO619" s="137"/>
      <c r="AP619" s="137"/>
      <c r="AQ619" s="139"/>
    </row>
    <row r="620" spans="1:43" ht="12.75" customHeight="1">
      <c r="A620" s="67"/>
      <c r="B620" s="148"/>
      <c r="C620" s="62"/>
      <c r="D620" s="256"/>
      <c r="E620" s="423"/>
      <c r="F620" s="289"/>
      <c r="G620" s="256"/>
      <c r="H620" s="274"/>
      <c r="I620" s="274"/>
      <c r="J620" s="146"/>
      <c r="K620" s="61"/>
      <c r="L620" s="62"/>
      <c r="M620" s="63"/>
      <c r="N620" s="62"/>
      <c r="O620" s="63"/>
      <c r="P620" s="62"/>
      <c r="Q620" s="63"/>
      <c r="R620" s="63"/>
      <c r="S620" s="93"/>
      <c r="T620" s="66"/>
      <c r="U620" s="64"/>
      <c r="V620" s="137"/>
      <c r="W620" s="137"/>
      <c r="X620" s="137"/>
      <c r="Y620" s="137"/>
      <c r="Z620" s="64"/>
      <c r="AA620" s="137"/>
      <c r="AB620" s="137"/>
      <c r="AC620" s="137"/>
      <c r="AD620" s="138"/>
      <c r="AE620" s="137"/>
      <c r="AF620" s="124"/>
      <c r="AG620" s="137"/>
      <c r="AH620" s="139"/>
      <c r="AI620" s="94"/>
      <c r="AJ620" s="95"/>
      <c r="AK620" s="95"/>
      <c r="AL620" s="96"/>
      <c r="AM620" s="64"/>
      <c r="AN620" s="138"/>
      <c r="AO620" s="137"/>
      <c r="AP620" s="137"/>
      <c r="AQ620" s="139"/>
    </row>
    <row r="621" spans="1:43" ht="12.75" customHeight="1">
      <c r="A621" s="67"/>
      <c r="B621" s="148"/>
      <c r="C621" s="62"/>
      <c r="D621" s="256"/>
      <c r="E621" s="423"/>
      <c r="F621" s="289"/>
      <c r="G621" s="256"/>
      <c r="H621" s="274"/>
      <c r="I621" s="274"/>
      <c r="J621" s="146"/>
      <c r="K621" s="61"/>
      <c r="L621" s="62"/>
      <c r="M621" s="63"/>
      <c r="N621" s="62"/>
      <c r="O621" s="63"/>
      <c r="P621" s="62"/>
      <c r="Q621" s="63"/>
      <c r="R621" s="63"/>
      <c r="S621" s="93"/>
      <c r="T621" s="66"/>
      <c r="U621" s="64"/>
      <c r="V621" s="137"/>
      <c r="W621" s="137"/>
      <c r="X621" s="137"/>
      <c r="Y621" s="137"/>
      <c r="Z621" s="64"/>
      <c r="AA621" s="137"/>
      <c r="AB621" s="137"/>
      <c r="AC621" s="137"/>
      <c r="AD621" s="138"/>
      <c r="AE621" s="137"/>
      <c r="AF621" s="124"/>
      <c r="AG621" s="137"/>
      <c r="AH621" s="139"/>
      <c r="AI621" s="94"/>
      <c r="AJ621" s="95"/>
      <c r="AK621" s="95"/>
      <c r="AL621" s="96"/>
      <c r="AM621" s="64"/>
      <c r="AN621" s="138"/>
      <c r="AO621" s="137"/>
      <c r="AP621" s="137"/>
      <c r="AQ621" s="139"/>
    </row>
    <row r="622" spans="1:43" ht="12.75" customHeight="1">
      <c r="A622" s="67"/>
      <c r="B622" s="148"/>
      <c r="C622" s="62"/>
      <c r="D622" s="256"/>
      <c r="E622" s="423"/>
      <c r="F622" s="289"/>
      <c r="G622" s="256"/>
      <c r="H622" s="274"/>
      <c r="I622" s="274"/>
      <c r="J622" s="146"/>
      <c r="K622" s="61"/>
      <c r="L622" s="62"/>
      <c r="M622" s="63"/>
      <c r="N622" s="62"/>
      <c r="O622" s="63"/>
      <c r="P622" s="62"/>
      <c r="Q622" s="63"/>
      <c r="R622" s="63"/>
      <c r="S622" s="93"/>
      <c r="T622" s="66"/>
      <c r="U622" s="64"/>
      <c r="V622" s="137"/>
      <c r="W622" s="137"/>
      <c r="X622" s="137"/>
      <c r="Y622" s="137"/>
      <c r="Z622" s="64"/>
      <c r="AA622" s="137"/>
      <c r="AB622" s="137"/>
      <c r="AC622" s="137"/>
      <c r="AD622" s="138"/>
      <c r="AE622" s="137"/>
      <c r="AF622" s="124"/>
      <c r="AG622" s="137"/>
      <c r="AH622" s="139"/>
      <c r="AI622" s="94"/>
      <c r="AJ622" s="95"/>
      <c r="AK622" s="95"/>
      <c r="AL622" s="96"/>
      <c r="AM622" s="64"/>
      <c r="AN622" s="138"/>
      <c r="AO622" s="137"/>
      <c r="AP622" s="137"/>
      <c r="AQ622" s="139"/>
    </row>
    <row r="623" spans="1:43" ht="12.75" customHeight="1">
      <c r="A623" s="67"/>
      <c r="B623" s="148"/>
      <c r="C623" s="62"/>
      <c r="D623" s="256"/>
      <c r="E623" s="423"/>
      <c r="F623" s="289"/>
      <c r="G623" s="256"/>
      <c r="H623" s="274"/>
      <c r="I623" s="274"/>
      <c r="J623" s="146"/>
      <c r="K623" s="61"/>
      <c r="L623" s="62"/>
      <c r="M623" s="63"/>
      <c r="N623" s="62"/>
      <c r="O623" s="63"/>
      <c r="P623" s="62"/>
      <c r="Q623" s="63"/>
      <c r="R623" s="63"/>
      <c r="S623" s="93"/>
      <c r="T623" s="66"/>
      <c r="U623" s="64"/>
      <c r="V623" s="137"/>
      <c r="W623" s="137"/>
      <c r="X623" s="137"/>
      <c r="Y623" s="137"/>
      <c r="Z623" s="64"/>
      <c r="AA623" s="137"/>
      <c r="AB623" s="137"/>
      <c r="AC623" s="137"/>
      <c r="AD623" s="138"/>
      <c r="AE623" s="137"/>
      <c r="AF623" s="124"/>
      <c r="AG623" s="137"/>
      <c r="AH623" s="139"/>
      <c r="AI623" s="94"/>
      <c r="AJ623" s="95"/>
      <c r="AK623" s="95"/>
      <c r="AL623" s="96"/>
      <c r="AM623" s="64"/>
      <c r="AN623" s="138"/>
      <c r="AO623" s="137"/>
      <c r="AP623" s="137"/>
      <c r="AQ623" s="139"/>
    </row>
    <row r="624" spans="1:43" ht="12.75" customHeight="1">
      <c r="A624" s="67"/>
      <c r="B624" s="148"/>
      <c r="C624" s="62"/>
      <c r="D624" s="256"/>
      <c r="E624" s="423"/>
      <c r="F624" s="289"/>
      <c r="G624" s="256"/>
      <c r="H624" s="274"/>
      <c r="I624" s="274"/>
      <c r="J624" s="146"/>
      <c r="K624" s="61"/>
      <c r="L624" s="62"/>
      <c r="M624" s="63"/>
      <c r="N624" s="62"/>
      <c r="O624" s="63"/>
      <c r="P624" s="62"/>
      <c r="Q624" s="63"/>
      <c r="R624" s="63"/>
      <c r="S624" s="93"/>
      <c r="T624" s="66"/>
      <c r="U624" s="64"/>
      <c r="V624" s="137"/>
      <c r="W624" s="137"/>
      <c r="X624" s="137"/>
      <c r="Y624" s="137"/>
      <c r="Z624" s="64"/>
      <c r="AA624" s="137"/>
      <c r="AB624" s="137"/>
      <c r="AC624" s="137"/>
      <c r="AD624" s="138"/>
      <c r="AE624" s="137"/>
      <c r="AF624" s="124"/>
      <c r="AG624" s="137"/>
      <c r="AH624" s="139"/>
      <c r="AI624" s="94"/>
      <c r="AJ624" s="95"/>
      <c r="AK624" s="95"/>
      <c r="AL624" s="96"/>
      <c r="AM624" s="64"/>
      <c r="AN624" s="138"/>
      <c r="AO624" s="137"/>
      <c r="AP624" s="137"/>
      <c r="AQ624" s="139"/>
    </row>
    <row r="625" spans="1:43" ht="12.75" customHeight="1">
      <c r="A625" s="67"/>
      <c r="B625" s="148"/>
      <c r="C625" s="62"/>
      <c r="D625" s="256"/>
      <c r="E625" s="423"/>
      <c r="F625" s="289"/>
      <c r="G625" s="256"/>
      <c r="H625" s="274"/>
      <c r="I625" s="274"/>
      <c r="J625" s="146"/>
      <c r="K625" s="61"/>
      <c r="L625" s="62"/>
      <c r="M625" s="63"/>
      <c r="N625" s="62"/>
      <c r="O625" s="63"/>
      <c r="P625" s="62"/>
      <c r="Q625" s="63"/>
      <c r="R625" s="63"/>
      <c r="S625" s="93"/>
      <c r="T625" s="66"/>
      <c r="U625" s="64"/>
      <c r="V625" s="137"/>
      <c r="W625" s="137"/>
      <c r="X625" s="137"/>
      <c r="Y625" s="137"/>
      <c r="Z625" s="64"/>
      <c r="AA625" s="137"/>
      <c r="AB625" s="137"/>
      <c r="AC625" s="137"/>
      <c r="AD625" s="138"/>
      <c r="AE625" s="137"/>
      <c r="AF625" s="124"/>
      <c r="AG625" s="137"/>
      <c r="AH625" s="139"/>
      <c r="AI625" s="94"/>
      <c r="AJ625" s="95"/>
      <c r="AK625" s="95"/>
      <c r="AL625" s="96"/>
      <c r="AM625" s="64"/>
      <c r="AN625" s="138"/>
      <c r="AO625" s="137"/>
      <c r="AP625" s="137"/>
      <c r="AQ625" s="139"/>
    </row>
    <row r="626" spans="1:43" ht="12.75" customHeight="1">
      <c r="A626" s="67"/>
      <c r="B626" s="148"/>
      <c r="C626" s="62"/>
      <c r="D626" s="256"/>
      <c r="E626" s="423"/>
      <c r="F626" s="289"/>
      <c r="G626" s="256"/>
      <c r="H626" s="274"/>
      <c r="I626" s="274"/>
      <c r="J626" s="146"/>
      <c r="K626" s="61"/>
      <c r="L626" s="62"/>
      <c r="M626" s="63"/>
      <c r="N626" s="62"/>
      <c r="O626" s="63"/>
      <c r="P626" s="62"/>
      <c r="Q626" s="63"/>
      <c r="R626" s="63"/>
      <c r="S626" s="93"/>
      <c r="T626" s="66"/>
      <c r="U626" s="64"/>
      <c r="V626" s="137"/>
      <c r="W626" s="137"/>
      <c r="X626" s="137"/>
      <c r="Y626" s="137"/>
      <c r="Z626" s="64"/>
      <c r="AA626" s="137"/>
      <c r="AB626" s="137"/>
      <c r="AC626" s="137"/>
      <c r="AD626" s="138"/>
      <c r="AE626" s="137"/>
      <c r="AF626" s="124"/>
      <c r="AG626" s="137"/>
      <c r="AH626" s="139"/>
      <c r="AI626" s="94"/>
      <c r="AJ626" s="95"/>
      <c r="AK626" s="95"/>
      <c r="AL626" s="96"/>
      <c r="AM626" s="64"/>
      <c r="AN626" s="138"/>
      <c r="AO626" s="137"/>
      <c r="AP626" s="137"/>
      <c r="AQ626" s="139"/>
    </row>
    <row r="627" spans="1:43" ht="12.75" customHeight="1">
      <c r="A627" s="67"/>
      <c r="B627" s="148"/>
      <c r="C627" s="62"/>
      <c r="D627" s="256"/>
      <c r="E627" s="423"/>
      <c r="F627" s="289"/>
      <c r="G627" s="256"/>
      <c r="H627" s="274"/>
      <c r="I627" s="274"/>
      <c r="J627" s="146"/>
      <c r="K627" s="61"/>
      <c r="L627" s="62"/>
      <c r="M627" s="63"/>
      <c r="N627" s="62"/>
      <c r="O627" s="63"/>
      <c r="P627" s="62"/>
      <c r="Q627" s="63"/>
      <c r="R627" s="63"/>
      <c r="S627" s="93"/>
      <c r="T627" s="66"/>
      <c r="U627" s="64"/>
      <c r="V627" s="137"/>
      <c r="W627" s="137"/>
      <c r="X627" s="137"/>
      <c r="Y627" s="137"/>
      <c r="Z627" s="64"/>
      <c r="AA627" s="137"/>
      <c r="AB627" s="137"/>
      <c r="AC627" s="137"/>
      <c r="AD627" s="138"/>
      <c r="AE627" s="137"/>
      <c r="AF627" s="124"/>
      <c r="AG627" s="137"/>
      <c r="AH627" s="139"/>
      <c r="AI627" s="94"/>
      <c r="AJ627" s="95"/>
      <c r="AK627" s="95"/>
      <c r="AL627" s="96"/>
      <c r="AM627" s="64"/>
      <c r="AN627" s="138"/>
      <c r="AO627" s="137"/>
      <c r="AP627" s="137"/>
      <c r="AQ627" s="139"/>
    </row>
    <row r="628" spans="1:43" ht="12.75" customHeight="1">
      <c r="A628" s="67"/>
      <c r="B628" s="148"/>
      <c r="C628" s="62"/>
      <c r="D628" s="256"/>
      <c r="E628" s="423"/>
      <c r="F628" s="289"/>
      <c r="G628" s="256"/>
      <c r="H628" s="274"/>
      <c r="I628" s="274"/>
      <c r="J628" s="146"/>
      <c r="K628" s="61"/>
      <c r="L628" s="62"/>
      <c r="M628" s="63"/>
      <c r="N628" s="62"/>
      <c r="O628" s="63"/>
      <c r="P628" s="62"/>
      <c r="Q628" s="63"/>
      <c r="R628" s="63"/>
      <c r="S628" s="93"/>
      <c r="T628" s="66"/>
      <c r="U628" s="64"/>
      <c r="V628" s="137"/>
      <c r="W628" s="137"/>
      <c r="X628" s="137"/>
      <c r="Y628" s="137"/>
      <c r="Z628" s="64"/>
      <c r="AA628" s="137"/>
      <c r="AB628" s="137"/>
      <c r="AC628" s="137"/>
      <c r="AD628" s="138"/>
      <c r="AE628" s="137"/>
      <c r="AF628" s="124"/>
      <c r="AG628" s="137"/>
      <c r="AH628" s="139"/>
      <c r="AI628" s="94"/>
      <c r="AJ628" s="95"/>
      <c r="AK628" s="95"/>
      <c r="AL628" s="96"/>
      <c r="AM628" s="64"/>
      <c r="AN628" s="138"/>
      <c r="AO628" s="137"/>
      <c r="AP628" s="137"/>
      <c r="AQ628" s="139"/>
    </row>
    <row r="629" spans="1:43" ht="12.75" customHeight="1">
      <c r="A629" s="67"/>
      <c r="B629" s="148"/>
      <c r="C629" s="62"/>
      <c r="D629" s="256"/>
      <c r="E629" s="423"/>
      <c r="F629" s="289"/>
      <c r="G629" s="256"/>
      <c r="H629" s="274"/>
      <c r="I629" s="274"/>
      <c r="J629" s="146"/>
      <c r="K629" s="61"/>
      <c r="L629" s="62"/>
      <c r="M629" s="63"/>
      <c r="N629" s="62"/>
      <c r="O629" s="63"/>
      <c r="P629" s="62"/>
      <c r="Q629" s="63"/>
      <c r="R629" s="63"/>
      <c r="S629" s="93"/>
      <c r="T629" s="66"/>
      <c r="U629" s="64"/>
      <c r="V629" s="137"/>
      <c r="W629" s="137"/>
      <c r="X629" s="137"/>
      <c r="Y629" s="137"/>
      <c r="Z629" s="64"/>
      <c r="AA629" s="137"/>
      <c r="AB629" s="137"/>
      <c r="AC629" s="137"/>
      <c r="AD629" s="138"/>
      <c r="AE629" s="137"/>
      <c r="AF629" s="124"/>
      <c r="AG629" s="137"/>
      <c r="AH629" s="139"/>
      <c r="AI629" s="94"/>
      <c r="AJ629" s="95"/>
      <c r="AK629" s="95"/>
      <c r="AL629" s="96"/>
      <c r="AM629" s="64"/>
      <c r="AN629" s="138"/>
      <c r="AO629" s="137"/>
      <c r="AP629" s="137"/>
      <c r="AQ629" s="139"/>
    </row>
    <row r="630" spans="1:43" ht="12.75" customHeight="1">
      <c r="A630" s="67"/>
      <c r="B630" s="148"/>
      <c r="C630" s="62"/>
      <c r="D630" s="256"/>
      <c r="E630" s="423"/>
      <c r="F630" s="289"/>
      <c r="G630" s="256"/>
      <c r="H630" s="274"/>
      <c r="I630" s="274"/>
      <c r="J630" s="146"/>
      <c r="K630" s="61"/>
      <c r="L630" s="62"/>
      <c r="M630" s="63"/>
      <c r="N630" s="62"/>
      <c r="O630" s="63"/>
      <c r="P630" s="62"/>
      <c r="Q630" s="63"/>
      <c r="R630" s="63"/>
      <c r="S630" s="93"/>
      <c r="T630" s="66"/>
      <c r="U630" s="64"/>
      <c r="V630" s="137"/>
      <c r="W630" s="137"/>
      <c r="X630" s="137"/>
      <c r="Y630" s="137"/>
      <c r="Z630" s="64"/>
      <c r="AA630" s="137"/>
      <c r="AB630" s="137"/>
      <c r="AC630" s="137"/>
      <c r="AD630" s="138"/>
      <c r="AE630" s="137"/>
      <c r="AF630" s="124"/>
      <c r="AG630" s="137"/>
      <c r="AH630" s="139"/>
      <c r="AI630" s="94"/>
      <c r="AJ630" s="95"/>
      <c r="AK630" s="95"/>
      <c r="AL630" s="96"/>
      <c r="AM630" s="64"/>
      <c r="AN630" s="138"/>
      <c r="AO630" s="137"/>
      <c r="AP630" s="137"/>
      <c r="AQ630" s="139"/>
    </row>
    <row r="631" spans="1:43" ht="12.75" customHeight="1">
      <c r="A631" s="67"/>
      <c r="B631" s="148"/>
      <c r="C631" s="62"/>
      <c r="D631" s="256"/>
      <c r="E631" s="423"/>
      <c r="F631" s="289"/>
      <c r="G631" s="256"/>
      <c r="H631" s="274"/>
      <c r="I631" s="274"/>
      <c r="J631" s="146"/>
      <c r="K631" s="61"/>
      <c r="L631" s="62"/>
      <c r="M631" s="63"/>
      <c r="N631" s="62"/>
      <c r="O631" s="63"/>
      <c r="P631" s="62"/>
      <c r="Q631" s="63"/>
      <c r="R631" s="63"/>
      <c r="S631" s="93"/>
      <c r="T631" s="66"/>
      <c r="U631" s="64"/>
      <c r="V631" s="137"/>
      <c r="W631" s="137"/>
      <c r="X631" s="137"/>
      <c r="Y631" s="137"/>
      <c r="Z631" s="64"/>
      <c r="AA631" s="137"/>
      <c r="AB631" s="137"/>
      <c r="AC631" s="137"/>
      <c r="AD631" s="138"/>
      <c r="AE631" s="137"/>
      <c r="AF631" s="124"/>
      <c r="AG631" s="137"/>
      <c r="AH631" s="139"/>
      <c r="AI631" s="94"/>
      <c r="AJ631" s="95"/>
      <c r="AK631" s="95"/>
      <c r="AL631" s="96"/>
      <c r="AM631" s="64"/>
      <c r="AN631" s="138"/>
      <c r="AO631" s="137"/>
      <c r="AP631" s="137"/>
      <c r="AQ631" s="139"/>
    </row>
    <row r="632" spans="1:43" ht="12.75" customHeight="1">
      <c r="A632" s="67"/>
      <c r="B632" s="148"/>
      <c r="C632" s="62"/>
      <c r="D632" s="256"/>
      <c r="E632" s="423"/>
      <c r="F632" s="289"/>
      <c r="G632" s="256"/>
      <c r="H632" s="274"/>
      <c r="I632" s="274"/>
      <c r="J632" s="146"/>
      <c r="K632" s="61"/>
      <c r="L632" s="62"/>
      <c r="M632" s="63"/>
      <c r="N632" s="62"/>
      <c r="O632" s="63"/>
      <c r="P632" s="62"/>
      <c r="Q632" s="63"/>
      <c r="R632" s="63"/>
      <c r="S632" s="93"/>
      <c r="T632" s="66"/>
      <c r="U632" s="64"/>
      <c r="V632" s="137"/>
      <c r="W632" s="137"/>
      <c r="X632" s="137"/>
      <c r="Y632" s="137"/>
      <c r="Z632" s="64"/>
      <c r="AA632" s="137"/>
      <c r="AB632" s="137"/>
      <c r="AC632" s="137"/>
      <c r="AD632" s="138"/>
      <c r="AE632" s="137"/>
      <c r="AF632" s="124"/>
      <c r="AG632" s="137"/>
      <c r="AH632" s="139"/>
      <c r="AI632" s="94"/>
      <c r="AJ632" s="95"/>
      <c r="AK632" s="95"/>
      <c r="AL632" s="96"/>
      <c r="AM632" s="64"/>
      <c r="AN632" s="138"/>
      <c r="AO632" s="137"/>
      <c r="AP632" s="137"/>
      <c r="AQ632" s="139"/>
    </row>
    <row r="633" spans="1:43" ht="12.75" customHeight="1">
      <c r="A633" s="67"/>
      <c r="B633" s="148"/>
      <c r="C633" s="62"/>
      <c r="D633" s="256"/>
      <c r="E633" s="423"/>
      <c r="F633" s="289"/>
      <c r="G633" s="256"/>
      <c r="H633" s="274"/>
      <c r="I633" s="274"/>
      <c r="J633" s="146"/>
      <c r="K633" s="61"/>
      <c r="L633" s="62"/>
      <c r="M633" s="63"/>
      <c r="N633" s="62"/>
      <c r="O633" s="63"/>
      <c r="P633" s="62"/>
      <c r="Q633" s="63"/>
      <c r="R633" s="63"/>
      <c r="S633" s="93"/>
      <c r="T633" s="66"/>
      <c r="U633" s="64"/>
      <c r="V633" s="137"/>
      <c r="W633" s="137"/>
      <c r="X633" s="137"/>
      <c r="Y633" s="137"/>
      <c r="Z633" s="64"/>
      <c r="AA633" s="137"/>
      <c r="AB633" s="137"/>
      <c r="AC633" s="137"/>
      <c r="AD633" s="138"/>
      <c r="AE633" s="137"/>
      <c r="AF633" s="124"/>
      <c r="AG633" s="137"/>
      <c r="AH633" s="139"/>
      <c r="AI633" s="94"/>
      <c r="AJ633" s="95"/>
      <c r="AK633" s="95"/>
      <c r="AL633" s="96"/>
      <c r="AM633" s="64"/>
      <c r="AN633" s="138"/>
      <c r="AO633" s="137"/>
      <c r="AP633" s="137"/>
      <c r="AQ633" s="139"/>
    </row>
    <row r="634" spans="1:43" ht="12.75" customHeight="1">
      <c r="A634" s="67"/>
      <c r="B634" s="148"/>
      <c r="C634" s="62"/>
      <c r="D634" s="256"/>
      <c r="E634" s="423"/>
      <c r="F634" s="289"/>
      <c r="G634" s="256"/>
      <c r="H634" s="274"/>
      <c r="I634" s="274"/>
      <c r="J634" s="146"/>
      <c r="K634" s="61"/>
      <c r="L634" s="62"/>
      <c r="M634" s="63"/>
      <c r="N634" s="62"/>
      <c r="O634" s="63"/>
      <c r="P634" s="62"/>
      <c r="Q634" s="63"/>
      <c r="R634" s="63"/>
      <c r="S634" s="93"/>
      <c r="T634" s="66"/>
      <c r="U634" s="64"/>
      <c r="V634" s="137"/>
      <c r="W634" s="137"/>
      <c r="X634" s="137"/>
      <c r="Y634" s="137"/>
      <c r="Z634" s="64"/>
      <c r="AA634" s="137"/>
      <c r="AB634" s="137"/>
      <c r="AC634" s="137"/>
      <c r="AD634" s="138"/>
      <c r="AE634" s="137"/>
      <c r="AF634" s="124"/>
      <c r="AG634" s="137"/>
      <c r="AH634" s="139"/>
      <c r="AI634" s="94"/>
      <c r="AJ634" s="95"/>
      <c r="AK634" s="95"/>
      <c r="AL634" s="96"/>
      <c r="AM634" s="64"/>
      <c r="AN634" s="138"/>
      <c r="AO634" s="137"/>
      <c r="AP634" s="137"/>
      <c r="AQ634" s="139"/>
    </row>
    <row r="635" spans="1:43" ht="12.75" customHeight="1">
      <c r="A635" s="67"/>
      <c r="B635" s="148"/>
      <c r="C635" s="62"/>
      <c r="D635" s="256"/>
      <c r="E635" s="423"/>
      <c r="F635" s="289"/>
      <c r="G635" s="256"/>
      <c r="H635" s="274"/>
      <c r="I635" s="274"/>
      <c r="J635" s="146"/>
      <c r="K635" s="61"/>
      <c r="L635" s="62"/>
      <c r="M635" s="63"/>
      <c r="N635" s="62"/>
      <c r="O635" s="63"/>
      <c r="P635" s="62"/>
      <c r="Q635" s="63"/>
      <c r="R635" s="63"/>
      <c r="S635" s="93"/>
      <c r="T635" s="66"/>
      <c r="U635" s="64"/>
      <c r="V635" s="137"/>
      <c r="W635" s="137"/>
      <c r="X635" s="137"/>
      <c r="Y635" s="137"/>
      <c r="Z635" s="64"/>
      <c r="AA635" s="137"/>
      <c r="AB635" s="137"/>
      <c r="AC635" s="137"/>
      <c r="AD635" s="138"/>
      <c r="AE635" s="137"/>
      <c r="AF635" s="124"/>
      <c r="AG635" s="137"/>
      <c r="AH635" s="139"/>
      <c r="AI635" s="94"/>
      <c r="AJ635" s="95"/>
      <c r="AK635" s="95"/>
      <c r="AL635" s="96"/>
      <c r="AM635" s="64"/>
      <c r="AN635" s="138"/>
      <c r="AO635" s="137"/>
      <c r="AP635" s="137"/>
      <c r="AQ635" s="139"/>
    </row>
    <row r="636" spans="1:43" ht="12.75" customHeight="1">
      <c r="A636" s="67"/>
      <c r="B636" s="148"/>
      <c r="C636" s="62"/>
      <c r="D636" s="256"/>
      <c r="E636" s="423"/>
      <c r="F636" s="289"/>
      <c r="G636" s="256"/>
      <c r="H636" s="274"/>
      <c r="I636" s="274"/>
      <c r="J636" s="146"/>
      <c r="K636" s="61"/>
      <c r="L636" s="62"/>
      <c r="M636" s="63"/>
      <c r="N636" s="62"/>
      <c r="O636" s="63"/>
      <c r="P636" s="62"/>
      <c r="Q636" s="63"/>
      <c r="R636" s="63"/>
      <c r="S636" s="93"/>
      <c r="T636" s="66"/>
      <c r="U636" s="64"/>
      <c r="V636" s="137"/>
      <c r="W636" s="137"/>
      <c r="X636" s="137"/>
      <c r="Y636" s="137"/>
      <c r="Z636" s="64"/>
      <c r="AA636" s="137"/>
      <c r="AB636" s="137"/>
      <c r="AC636" s="137"/>
      <c r="AD636" s="138"/>
      <c r="AE636" s="137"/>
      <c r="AF636" s="124"/>
      <c r="AG636" s="137"/>
      <c r="AH636" s="139"/>
      <c r="AI636" s="94"/>
      <c r="AJ636" s="95"/>
      <c r="AK636" s="95"/>
      <c r="AL636" s="96"/>
      <c r="AM636" s="64"/>
      <c r="AN636" s="138"/>
      <c r="AO636" s="137"/>
      <c r="AP636" s="137"/>
      <c r="AQ636" s="139"/>
    </row>
    <row r="637" spans="1:43" ht="12.75" customHeight="1">
      <c r="A637" s="67"/>
      <c r="B637" s="148"/>
      <c r="C637" s="62"/>
      <c r="D637" s="256"/>
      <c r="E637" s="423"/>
      <c r="F637" s="289"/>
      <c r="G637" s="256"/>
      <c r="H637" s="274"/>
      <c r="I637" s="274"/>
      <c r="J637" s="146"/>
      <c r="K637" s="61"/>
      <c r="L637" s="62"/>
      <c r="M637" s="63"/>
      <c r="N637" s="62"/>
      <c r="O637" s="63"/>
      <c r="P637" s="62"/>
      <c r="Q637" s="63"/>
      <c r="R637" s="63"/>
      <c r="S637" s="93"/>
      <c r="T637" s="66"/>
      <c r="U637" s="64"/>
      <c r="V637" s="137"/>
      <c r="W637" s="137"/>
      <c r="X637" s="137"/>
      <c r="Y637" s="137"/>
      <c r="Z637" s="64"/>
      <c r="AA637" s="137"/>
      <c r="AB637" s="137"/>
      <c r="AC637" s="137"/>
      <c r="AD637" s="138"/>
      <c r="AE637" s="137"/>
      <c r="AF637" s="124"/>
      <c r="AG637" s="137"/>
      <c r="AH637" s="139"/>
      <c r="AI637" s="94"/>
      <c r="AJ637" s="95"/>
      <c r="AK637" s="95"/>
      <c r="AL637" s="96"/>
      <c r="AM637" s="64"/>
      <c r="AN637" s="138"/>
      <c r="AO637" s="137"/>
      <c r="AP637" s="137"/>
      <c r="AQ637" s="139"/>
    </row>
    <row r="638" spans="1:43" ht="12.75" customHeight="1">
      <c r="A638" s="67"/>
      <c r="B638" s="148"/>
      <c r="C638" s="62"/>
      <c r="D638" s="256"/>
      <c r="E638" s="423"/>
      <c r="F638" s="289"/>
      <c r="G638" s="256"/>
      <c r="H638" s="274"/>
      <c r="I638" s="274"/>
      <c r="J638" s="146"/>
      <c r="K638" s="61"/>
      <c r="L638" s="62"/>
      <c r="M638" s="63"/>
      <c r="N638" s="62"/>
      <c r="O638" s="63"/>
      <c r="P638" s="62"/>
      <c r="Q638" s="63"/>
      <c r="R638" s="63"/>
      <c r="S638" s="93"/>
      <c r="T638" s="66"/>
      <c r="U638" s="64"/>
      <c r="V638" s="137"/>
      <c r="W638" s="137"/>
      <c r="X638" s="137"/>
      <c r="Y638" s="137"/>
      <c r="Z638" s="64"/>
      <c r="AA638" s="137"/>
      <c r="AB638" s="137"/>
      <c r="AC638" s="137"/>
      <c r="AD638" s="138"/>
      <c r="AE638" s="137"/>
      <c r="AF638" s="124"/>
      <c r="AG638" s="137"/>
      <c r="AH638" s="139"/>
      <c r="AI638" s="94"/>
      <c r="AJ638" s="95"/>
      <c r="AK638" s="95"/>
      <c r="AL638" s="96"/>
      <c r="AM638" s="64"/>
      <c r="AN638" s="138"/>
      <c r="AO638" s="137"/>
      <c r="AP638" s="137"/>
      <c r="AQ638" s="139"/>
    </row>
    <row r="639" spans="1:43" ht="12.75" customHeight="1">
      <c r="A639" s="67"/>
      <c r="B639" s="148"/>
      <c r="C639" s="62"/>
      <c r="D639" s="256"/>
      <c r="E639" s="423"/>
      <c r="F639" s="289"/>
      <c r="G639" s="256"/>
      <c r="H639" s="274"/>
      <c r="I639" s="274"/>
      <c r="J639" s="146"/>
      <c r="K639" s="61"/>
      <c r="L639" s="62"/>
      <c r="M639" s="63"/>
      <c r="N639" s="62"/>
      <c r="O639" s="63"/>
      <c r="P639" s="62"/>
      <c r="Q639" s="63"/>
      <c r="R639" s="63"/>
      <c r="S639" s="93"/>
      <c r="T639" s="66"/>
      <c r="U639" s="64"/>
      <c r="V639" s="137"/>
      <c r="W639" s="137"/>
      <c r="X639" s="137"/>
      <c r="Y639" s="137"/>
      <c r="Z639" s="64"/>
      <c r="AA639" s="137"/>
      <c r="AB639" s="137"/>
      <c r="AC639" s="137"/>
      <c r="AD639" s="138"/>
      <c r="AE639" s="137"/>
      <c r="AF639" s="124"/>
      <c r="AG639" s="137"/>
      <c r="AH639" s="139"/>
      <c r="AI639" s="94"/>
      <c r="AJ639" s="95"/>
      <c r="AK639" s="95"/>
      <c r="AL639" s="96"/>
      <c r="AM639" s="64"/>
      <c r="AN639" s="138"/>
      <c r="AO639" s="137"/>
      <c r="AP639" s="137"/>
      <c r="AQ639" s="139"/>
    </row>
    <row r="640" spans="1:43" ht="12.75" customHeight="1">
      <c r="A640" s="67"/>
      <c r="B640" s="148"/>
      <c r="C640" s="62"/>
      <c r="D640" s="256"/>
      <c r="E640" s="423"/>
      <c r="F640" s="289"/>
      <c r="G640" s="256"/>
      <c r="H640" s="274"/>
      <c r="I640" s="274"/>
      <c r="J640" s="146"/>
      <c r="K640" s="61"/>
      <c r="L640" s="62"/>
      <c r="M640" s="63"/>
      <c r="N640" s="62"/>
      <c r="O640" s="63"/>
      <c r="P640" s="62"/>
      <c r="Q640" s="63"/>
      <c r="R640" s="63"/>
      <c r="S640" s="93"/>
      <c r="T640" s="66"/>
      <c r="U640" s="64"/>
      <c r="V640" s="137"/>
      <c r="W640" s="137"/>
      <c r="X640" s="137"/>
      <c r="Y640" s="137"/>
      <c r="Z640" s="64"/>
      <c r="AA640" s="137"/>
      <c r="AB640" s="137"/>
      <c r="AC640" s="137"/>
      <c r="AD640" s="138"/>
      <c r="AE640" s="137"/>
      <c r="AF640" s="124"/>
      <c r="AG640" s="137"/>
      <c r="AH640" s="139"/>
      <c r="AI640" s="94"/>
      <c r="AJ640" s="95"/>
      <c r="AK640" s="95"/>
      <c r="AL640" s="96"/>
      <c r="AM640" s="64"/>
      <c r="AN640" s="138"/>
      <c r="AO640" s="137"/>
      <c r="AP640" s="137"/>
      <c r="AQ640" s="139"/>
    </row>
    <row r="641" spans="1:43" ht="12.75" customHeight="1">
      <c r="A641" s="67"/>
      <c r="B641" s="148"/>
      <c r="C641" s="62"/>
      <c r="D641" s="256"/>
      <c r="E641" s="423"/>
      <c r="F641" s="289"/>
      <c r="G641" s="256"/>
      <c r="H641" s="274"/>
      <c r="I641" s="274"/>
      <c r="J641" s="146"/>
      <c r="K641" s="61"/>
      <c r="L641" s="62"/>
      <c r="M641" s="63"/>
      <c r="N641" s="62"/>
      <c r="O641" s="63"/>
      <c r="P641" s="62"/>
      <c r="Q641" s="63"/>
      <c r="R641" s="63"/>
      <c r="S641" s="93"/>
      <c r="T641" s="66"/>
      <c r="U641" s="64"/>
      <c r="V641" s="137"/>
      <c r="W641" s="137"/>
      <c r="X641" s="137"/>
      <c r="Y641" s="137"/>
      <c r="Z641" s="64"/>
      <c r="AA641" s="137"/>
      <c r="AB641" s="137"/>
      <c r="AC641" s="137"/>
      <c r="AD641" s="138"/>
      <c r="AE641" s="137"/>
      <c r="AF641" s="124"/>
      <c r="AG641" s="137"/>
      <c r="AH641" s="139"/>
      <c r="AI641" s="94"/>
      <c r="AJ641" s="95"/>
      <c r="AK641" s="95"/>
      <c r="AL641" s="96"/>
      <c r="AM641" s="64"/>
      <c r="AN641" s="138"/>
      <c r="AO641" s="137"/>
      <c r="AP641" s="137"/>
      <c r="AQ641" s="139"/>
    </row>
    <row r="642" spans="1:43" ht="12.75" customHeight="1">
      <c r="A642" s="67"/>
      <c r="B642" s="148"/>
      <c r="C642" s="62"/>
      <c r="D642" s="256"/>
      <c r="E642" s="423"/>
      <c r="F642" s="289"/>
      <c r="G642" s="256"/>
      <c r="H642" s="274"/>
      <c r="I642" s="274"/>
      <c r="J642" s="146"/>
      <c r="K642" s="61"/>
      <c r="L642" s="62"/>
      <c r="M642" s="63"/>
      <c r="N642" s="62"/>
      <c r="O642" s="63"/>
      <c r="P642" s="62"/>
      <c r="Q642" s="63"/>
      <c r="R642" s="63"/>
      <c r="S642" s="93"/>
      <c r="T642" s="66"/>
      <c r="U642" s="64"/>
      <c r="V642" s="137"/>
      <c r="W642" s="137"/>
      <c r="X642" s="137"/>
      <c r="Y642" s="137"/>
      <c r="Z642" s="64"/>
      <c r="AA642" s="137"/>
      <c r="AB642" s="137"/>
      <c r="AC642" s="137"/>
      <c r="AD642" s="138"/>
      <c r="AE642" s="137"/>
      <c r="AF642" s="124"/>
      <c r="AG642" s="137"/>
      <c r="AH642" s="139"/>
      <c r="AI642" s="94"/>
      <c r="AJ642" s="95"/>
      <c r="AK642" s="95"/>
      <c r="AL642" s="96"/>
      <c r="AM642" s="64"/>
      <c r="AN642" s="138"/>
      <c r="AO642" s="137"/>
      <c r="AP642" s="137"/>
      <c r="AQ642" s="139"/>
    </row>
    <row r="643" spans="1:43" ht="12.75" customHeight="1">
      <c r="A643" s="67"/>
      <c r="B643" s="148"/>
      <c r="C643" s="62"/>
      <c r="D643" s="256"/>
      <c r="E643" s="423"/>
      <c r="F643" s="289"/>
      <c r="G643" s="256"/>
      <c r="H643" s="274"/>
      <c r="I643" s="274"/>
      <c r="J643" s="146"/>
      <c r="K643" s="61"/>
      <c r="L643" s="62"/>
      <c r="M643" s="63"/>
      <c r="N643" s="62"/>
      <c r="O643" s="63"/>
      <c r="P643" s="62"/>
      <c r="Q643" s="63"/>
      <c r="R643" s="63"/>
      <c r="S643" s="93"/>
      <c r="T643" s="66"/>
      <c r="U643" s="64"/>
      <c r="V643" s="137"/>
      <c r="W643" s="137"/>
      <c r="X643" s="137"/>
      <c r="Y643" s="137"/>
      <c r="Z643" s="64"/>
      <c r="AA643" s="137"/>
      <c r="AB643" s="137"/>
      <c r="AC643" s="137"/>
      <c r="AD643" s="138"/>
      <c r="AE643" s="137"/>
      <c r="AF643" s="124"/>
      <c r="AG643" s="137"/>
      <c r="AH643" s="139"/>
      <c r="AI643" s="94"/>
      <c r="AJ643" s="95"/>
      <c r="AK643" s="95"/>
      <c r="AL643" s="96"/>
      <c r="AM643" s="64"/>
      <c r="AN643" s="138"/>
      <c r="AO643" s="137"/>
      <c r="AP643" s="137"/>
      <c r="AQ643" s="139"/>
    </row>
    <row r="644" spans="1:43" ht="12.75" customHeight="1">
      <c r="A644" s="67"/>
      <c r="B644" s="148"/>
      <c r="C644" s="62"/>
      <c r="D644" s="256"/>
      <c r="E644" s="423"/>
      <c r="F644" s="289"/>
      <c r="G644" s="256"/>
      <c r="H644" s="274"/>
      <c r="I644" s="274"/>
      <c r="J644" s="146"/>
      <c r="K644" s="61"/>
      <c r="L644" s="62"/>
      <c r="M644" s="63"/>
      <c r="N644" s="62"/>
      <c r="O644" s="63"/>
      <c r="P644" s="62"/>
      <c r="Q644" s="63"/>
      <c r="R644" s="63"/>
      <c r="S644" s="93"/>
      <c r="T644" s="66"/>
      <c r="U644" s="64"/>
      <c r="V644" s="137"/>
      <c r="W644" s="137"/>
      <c r="X644" s="137"/>
      <c r="Y644" s="137"/>
      <c r="Z644" s="64"/>
      <c r="AA644" s="137"/>
      <c r="AB644" s="137"/>
      <c r="AC644" s="137"/>
      <c r="AD644" s="138"/>
      <c r="AE644" s="137"/>
      <c r="AF644" s="124"/>
      <c r="AG644" s="137"/>
      <c r="AH644" s="139"/>
      <c r="AI644" s="94"/>
      <c r="AJ644" s="95"/>
      <c r="AK644" s="95"/>
      <c r="AL644" s="96"/>
      <c r="AM644" s="64"/>
      <c r="AN644" s="138"/>
      <c r="AO644" s="137"/>
      <c r="AP644" s="137"/>
      <c r="AQ644" s="139"/>
    </row>
    <row r="645" spans="1:43" ht="12.75" customHeight="1">
      <c r="A645" s="67"/>
      <c r="B645" s="148"/>
      <c r="C645" s="62"/>
      <c r="D645" s="256"/>
      <c r="E645" s="423"/>
      <c r="F645" s="289"/>
      <c r="G645" s="256"/>
      <c r="H645" s="274"/>
      <c r="I645" s="274"/>
      <c r="J645" s="146"/>
      <c r="K645" s="61"/>
      <c r="L645" s="62"/>
      <c r="M645" s="63"/>
      <c r="N645" s="62"/>
      <c r="O645" s="63"/>
      <c r="P645" s="62"/>
      <c r="Q645" s="63"/>
      <c r="R645" s="63"/>
      <c r="S645" s="93"/>
      <c r="T645" s="66"/>
      <c r="U645" s="64"/>
      <c r="V645" s="137"/>
      <c r="W645" s="137"/>
      <c r="X645" s="137"/>
      <c r="Y645" s="137"/>
      <c r="Z645" s="64"/>
      <c r="AA645" s="137"/>
      <c r="AB645" s="137"/>
      <c r="AC645" s="137"/>
      <c r="AD645" s="138"/>
      <c r="AE645" s="137"/>
      <c r="AF645" s="124"/>
      <c r="AG645" s="137"/>
      <c r="AH645" s="139"/>
      <c r="AI645" s="94"/>
      <c r="AJ645" s="95"/>
      <c r="AK645" s="95"/>
      <c r="AL645" s="96"/>
      <c r="AM645" s="64"/>
      <c r="AN645" s="138"/>
      <c r="AO645" s="137"/>
      <c r="AP645" s="137"/>
      <c r="AQ645" s="139"/>
    </row>
    <row r="646" spans="1:43" ht="12.75" customHeight="1">
      <c r="A646" s="67"/>
      <c r="B646" s="148"/>
      <c r="C646" s="62"/>
      <c r="D646" s="256"/>
      <c r="E646" s="423"/>
      <c r="F646" s="289"/>
      <c r="G646" s="256"/>
      <c r="H646" s="274"/>
      <c r="I646" s="274"/>
      <c r="J646" s="146"/>
      <c r="K646" s="61"/>
      <c r="L646" s="62"/>
      <c r="M646" s="63"/>
      <c r="N646" s="62"/>
      <c r="O646" s="63"/>
      <c r="P646" s="62"/>
      <c r="Q646" s="63"/>
      <c r="R646" s="63"/>
      <c r="S646" s="93"/>
      <c r="T646" s="66"/>
      <c r="U646" s="64"/>
      <c r="V646" s="137"/>
      <c r="W646" s="137"/>
      <c r="X646" s="137"/>
      <c r="Y646" s="137"/>
      <c r="Z646" s="64"/>
      <c r="AA646" s="137"/>
      <c r="AB646" s="137"/>
      <c r="AC646" s="137"/>
      <c r="AD646" s="138"/>
      <c r="AE646" s="137"/>
      <c r="AF646" s="124"/>
      <c r="AG646" s="137"/>
      <c r="AH646" s="139"/>
      <c r="AI646" s="94"/>
      <c r="AJ646" s="95"/>
      <c r="AK646" s="95"/>
      <c r="AL646" s="96"/>
      <c r="AM646" s="64"/>
      <c r="AN646" s="138"/>
      <c r="AO646" s="137"/>
      <c r="AP646" s="137"/>
      <c r="AQ646" s="139"/>
    </row>
    <row r="647" spans="1:43" ht="12.75" customHeight="1">
      <c r="A647" s="67"/>
      <c r="B647" s="148"/>
      <c r="C647" s="62"/>
      <c r="D647" s="256"/>
      <c r="E647" s="423"/>
      <c r="F647" s="289"/>
      <c r="G647" s="256"/>
      <c r="H647" s="274"/>
      <c r="I647" s="274"/>
      <c r="J647" s="146"/>
      <c r="K647" s="61"/>
      <c r="L647" s="62"/>
      <c r="M647" s="63"/>
      <c r="N647" s="62"/>
      <c r="O647" s="63"/>
      <c r="P647" s="62"/>
      <c r="Q647" s="63"/>
      <c r="R647" s="63"/>
      <c r="S647" s="93"/>
      <c r="T647" s="66"/>
      <c r="U647" s="64"/>
      <c r="V647" s="137"/>
      <c r="W647" s="137"/>
      <c r="X647" s="137"/>
      <c r="Y647" s="137"/>
      <c r="Z647" s="64"/>
      <c r="AA647" s="137"/>
      <c r="AB647" s="137"/>
      <c r="AC647" s="137"/>
      <c r="AD647" s="138"/>
      <c r="AE647" s="137"/>
      <c r="AF647" s="124"/>
      <c r="AG647" s="137"/>
      <c r="AH647" s="139"/>
      <c r="AI647" s="94"/>
      <c r="AJ647" s="95"/>
      <c r="AK647" s="95"/>
      <c r="AL647" s="96"/>
      <c r="AM647" s="64"/>
      <c r="AN647" s="138"/>
      <c r="AO647" s="137"/>
      <c r="AP647" s="137"/>
      <c r="AQ647" s="139"/>
    </row>
    <row r="648" spans="1:43" ht="12.75" customHeight="1">
      <c r="A648" s="67"/>
      <c r="B648" s="148"/>
      <c r="C648" s="62"/>
      <c r="D648" s="256"/>
      <c r="E648" s="423"/>
      <c r="F648" s="289"/>
      <c r="G648" s="256"/>
      <c r="H648" s="274"/>
      <c r="I648" s="274"/>
      <c r="J648" s="146"/>
      <c r="K648" s="61"/>
      <c r="L648" s="62"/>
      <c r="M648" s="63"/>
      <c r="N648" s="62"/>
      <c r="O648" s="63"/>
      <c r="P648" s="62"/>
      <c r="Q648" s="63"/>
      <c r="R648" s="63"/>
      <c r="S648" s="93"/>
      <c r="T648" s="66"/>
      <c r="U648" s="64"/>
      <c r="V648" s="137"/>
      <c r="W648" s="137"/>
      <c r="X648" s="137"/>
      <c r="Y648" s="137"/>
      <c r="Z648" s="64"/>
      <c r="AA648" s="137"/>
      <c r="AB648" s="137"/>
      <c r="AC648" s="137"/>
      <c r="AD648" s="138"/>
      <c r="AE648" s="137"/>
      <c r="AF648" s="124"/>
      <c r="AG648" s="137"/>
      <c r="AH648" s="139"/>
      <c r="AI648" s="94"/>
      <c r="AJ648" s="95"/>
      <c r="AK648" s="95"/>
      <c r="AL648" s="96"/>
      <c r="AM648" s="64"/>
      <c r="AN648" s="138"/>
      <c r="AO648" s="137"/>
      <c r="AP648" s="137"/>
      <c r="AQ648" s="139"/>
    </row>
    <row r="649" spans="1:43" ht="12.75" customHeight="1">
      <c r="A649" s="67"/>
      <c r="B649" s="148"/>
      <c r="C649" s="62"/>
      <c r="D649" s="256"/>
      <c r="E649" s="423"/>
      <c r="F649" s="289"/>
      <c r="G649" s="256"/>
      <c r="H649" s="274"/>
      <c r="I649" s="274"/>
      <c r="J649" s="146"/>
      <c r="K649" s="61"/>
      <c r="L649" s="62"/>
      <c r="M649" s="63"/>
      <c r="N649" s="62"/>
      <c r="O649" s="63"/>
      <c r="P649" s="62"/>
      <c r="Q649" s="63"/>
      <c r="R649" s="63"/>
      <c r="S649" s="93"/>
      <c r="T649" s="66"/>
      <c r="U649" s="64"/>
      <c r="V649" s="137"/>
      <c r="W649" s="137"/>
      <c r="X649" s="137"/>
      <c r="Y649" s="137"/>
      <c r="Z649" s="64"/>
      <c r="AA649" s="137"/>
      <c r="AB649" s="137"/>
      <c r="AC649" s="137"/>
      <c r="AD649" s="138"/>
      <c r="AE649" s="137"/>
      <c r="AF649" s="124"/>
      <c r="AG649" s="137"/>
      <c r="AH649" s="139"/>
      <c r="AI649" s="94"/>
      <c r="AJ649" s="95"/>
      <c r="AK649" s="95"/>
      <c r="AL649" s="96"/>
      <c r="AM649" s="64"/>
      <c r="AN649" s="138"/>
      <c r="AO649" s="137"/>
      <c r="AP649" s="137"/>
      <c r="AQ649" s="139"/>
    </row>
    <row r="650" spans="1:43" ht="12.75" customHeight="1">
      <c r="A650" s="67"/>
      <c r="B650" s="148"/>
      <c r="C650" s="62"/>
      <c r="D650" s="256"/>
      <c r="E650" s="423"/>
      <c r="F650" s="289"/>
      <c r="G650" s="256"/>
      <c r="H650" s="274"/>
      <c r="I650" s="274"/>
      <c r="J650" s="146"/>
      <c r="K650" s="61"/>
      <c r="L650" s="62"/>
      <c r="M650" s="63"/>
      <c r="N650" s="62"/>
      <c r="O650" s="63"/>
      <c r="P650" s="62"/>
      <c r="Q650" s="63"/>
      <c r="R650" s="63"/>
      <c r="S650" s="93"/>
      <c r="T650" s="66"/>
      <c r="U650" s="64"/>
      <c r="V650" s="137"/>
      <c r="W650" s="137"/>
      <c r="X650" s="137"/>
      <c r="Y650" s="137"/>
      <c r="Z650" s="64"/>
      <c r="AA650" s="137"/>
      <c r="AB650" s="137"/>
      <c r="AC650" s="137"/>
      <c r="AD650" s="138"/>
      <c r="AE650" s="137"/>
      <c r="AF650" s="124"/>
      <c r="AG650" s="137"/>
      <c r="AH650" s="139"/>
      <c r="AI650" s="94"/>
      <c r="AJ650" s="95"/>
      <c r="AK650" s="95"/>
      <c r="AL650" s="96"/>
      <c r="AM650" s="64"/>
      <c r="AN650" s="138"/>
      <c r="AO650" s="137"/>
      <c r="AP650" s="137"/>
      <c r="AQ650" s="139"/>
    </row>
    <row r="651" spans="1:43" ht="12.75" customHeight="1">
      <c r="A651" s="67"/>
      <c r="B651" s="148"/>
      <c r="C651" s="62"/>
      <c r="D651" s="256"/>
      <c r="E651" s="423"/>
      <c r="F651" s="289"/>
      <c r="G651" s="256"/>
      <c r="H651" s="274"/>
      <c r="I651" s="274"/>
      <c r="J651" s="146"/>
      <c r="K651" s="61"/>
      <c r="L651" s="62"/>
      <c r="M651" s="63"/>
      <c r="N651" s="62"/>
      <c r="O651" s="63"/>
      <c r="P651" s="62"/>
      <c r="Q651" s="63"/>
      <c r="R651" s="63"/>
      <c r="S651" s="93"/>
      <c r="T651" s="66"/>
      <c r="U651" s="64"/>
      <c r="V651" s="137"/>
      <c r="W651" s="137"/>
      <c r="X651" s="137"/>
      <c r="Y651" s="137"/>
      <c r="Z651" s="64"/>
      <c r="AA651" s="137"/>
      <c r="AB651" s="137"/>
      <c r="AC651" s="137"/>
      <c r="AD651" s="138"/>
      <c r="AE651" s="137"/>
      <c r="AF651" s="124"/>
      <c r="AG651" s="137"/>
      <c r="AH651" s="139"/>
      <c r="AI651" s="94"/>
      <c r="AJ651" s="95"/>
      <c r="AK651" s="95"/>
      <c r="AL651" s="96"/>
      <c r="AM651" s="64"/>
      <c r="AN651" s="138"/>
      <c r="AO651" s="137"/>
      <c r="AP651" s="137"/>
      <c r="AQ651" s="139"/>
    </row>
    <row r="652" spans="1:43" ht="12.75" customHeight="1">
      <c r="A652" s="67"/>
      <c r="B652" s="148"/>
      <c r="C652" s="62"/>
      <c r="D652" s="256"/>
      <c r="E652" s="423"/>
      <c r="F652" s="289"/>
      <c r="G652" s="256"/>
      <c r="H652" s="274"/>
      <c r="I652" s="274"/>
      <c r="J652" s="146"/>
      <c r="K652" s="61"/>
      <c r="L652" s="62"/>
      <c r="M652" s="63"/>
      <c r="N652" s="62"/>
      <c r="O652" s="63"/>
      <c r="P652" s="62"/>
      <c r="Q652" s="63"/>
      <c r="R652" s="63"/>
      <c r="S652" s="93"/>
      <c r="T652" s="66"/>
      <c r="U652" s="64"/>
      <c r="V652" s="137"/>
      <c r="W652" s="137"/>
      <c r="X652" s="137"/>
      <c r="Y652" s="137"/>
      <c r="Z652" s="64"/>
      <c r="AA652" s="137"/>
      <c r="AB652" s="137"/>
      <c r="AC652" s="137"/>
      <c r="AD652" s="138"/>
      <c r="AE652" s="137"/>
      <c r="AF652" s="124"/>
      <c r="AG652" s="137"/>
      <c r="AH652" s="139"/>
      <c r="AI652" s="94"/>
      <c r="AJ652" s="95"/>
      <c r="AK652" s="95"/>
      <c r="AL652" s="96"/>
      <c r="AM652" s="64"/>
      <c r="AN652" s="138"/>
      <c r="AO652" s="137"/>
      <c r="AP652" s="137"/>
      <c r="AQ652" s="139"/>
    </row>
    <row r="653" spans="1:43" ht="12.75" customHeight="1">
      <c r="A653" s="67"/>
      <c r="B653" s="148"/>
      <c r="C653" s="62"/>
      <c r="D653" s="256"/>
      <c r="E653" s="423"/>
      <c r="F653" s="289"/>
      <c r="G653" s="256"/>
      <c r="H653" s="274"/>
      <c r="I653" s="274"/>
      <c r="J653" s="146"/>
      <c r="K653" s="61"/>
      <c r="L653" s="62"/>
      <c r="M653" s="63"/>
      <c r="N653" s="62"/>
      <c r="O653" s="63"/>
      <c r="P653" s="62"/>
      <c r="Q653" s="63"/>
      <c r="R653" s="63"/>
      <c r="S653" s="93"/>
      <c r="T653" s="66"/>
      <c r="U653" s="64"/>
      <c r="V653" s="137"/>
      <c r="W653" s="137"/>
      <c r="X653" s="137"/>
      <c r="Y653" s="137"/>
      <c r="Z653" s="64"/>
      <c r="AA653" s="137"/>
      <c r="AB653" s="137"/>
      <c r="AC653" s="137"/>
      <c r="AD653" s="138"/>
      <c r="AE653" s="137"/>
      <c r="AF653" s="124"/>
      <c r="AG653" s="137"/>
      <c r="AH653" s="139"/>
      <c r="AI653" s="94"/>
      <c r="AJ653" s="95"/>
      <c r="AK653" s="95"/>
      <c r="AL653" s="96"/>
      <c r="AM653" s="64"/>
      <c r="AN653" s="138"/>
      <c r="AO653" s="137"/>
      <c r="AP653" s="137"/>
      <c r="AQ653" s="139"/>
    </row>
    <row r="654" spans="1:43" ht="12.75" customHeight="1">
      <c r="A654" s="67"/>
      <c r="B654" s="148"/>
      <c r="C654" s="62"/>
      <c r="D654" s="256"/>
      <c r="E654" s="423"/>
      <c r="F654" s="289"/>
      <c r="G654" s="256"/>
      <c r="H654" s="274"/>
      <c r="I654" s="274"/>
      <c r="J654" s="146"/>
      <c r="K654" s="61"/>
      <c r="L654" s="62"/>
      <c r="M654" s="63"/>
      <c r="N654" s="62"/>
      <c r="O654" s="63"/>
      <c r="P654" s="62"/>
      <c r="Q654" s="63"/>
      <c r="R654" s="63"/>
      <c r="S654" s="93"/>
      <c r="T654" s="66"/>
      <c r="U654" s="64"/>
      <c r="V654" s="137"/>
      <c r="W654" s="137"/>
      <c r="X654" s="137"/>
      <c r="Y654" s="137"/>
      <c r="Z654" s="64"/>
      <c r="AA654" s="137"/>
      <c r="AB654" s="137"/>
      <c r="AC654" s="137"/>
      <c r="AD654" s="138"/>
      <c r="AE654" s="137"/>
      <c r="AF654" s="124"/>
      <c r="AG654" s="137"/>
      <c r="AH654" s="139"/>
      <c r="AI654" s="94"/>
      <c r="AJ654" s="95"/>
      <c r="AK654" s="95"/>
      <c r="AL654" s="96"/>
      <c r="AM654" s="64"/>
      <c r="AN654" s="138"/>
      <c r="AO654" s="137"/>
      <c r="AP654" s="137"/>
      <c r="AQ654" s="139"/>
    </row>
    <row r="655" spans="1:43" ht="12.75" customHeight="1">
      <c r="A655" s="67"/>
      <c r="B655" s="148"/>
      <c r="C655" s="62"/>
      <c r="D655" s="256"/>
      <c r="E655" s="423"/>
      <c r="F655" s="289"/>
      <c r="G655" s="256"/>
      <c r="H655" s="274"/>
      <c r="I655" s="274"/>
      <c r="J655" s="146"/>
      <c r="K655" s="61"/>
      <c r="L655" s="62"/>
      <c r="M655" s="63"/>
      <c r="N655" s="62"/>
      <c r="O655" s="63"/>
      <c r="P655" s="62"/>
      <c r="Q655" s="63"/>
      <c r="R655" s="63"/>
      <c r="S655" s="93"/>
      <c r="T655" s="66"/>
      <c r="U655" s="64"/>
      <c r="V655" s="137"/>
      <c r="W655" s="137"/>
      <c r="X655" s="137"/>
      <c r="Y655" s="137"/>
      <c r="Z655" s="64"/>
      <c r="AA655" s="137"/>
      <c r="AB655" s="137"/>
      <c r="AC655" s="137"/>
      <c r="AD655" s="138"/>
      <c r="AE655" s="137"/>
      <c r="AF655" s="124"/>
      <c r="AG655" s="137"/>
      <c r="AH655" s="139"/>
      <c r="AI655" s="94"/>
      <c r="AJ655" s="95"/>
      <c r="AK655" s="95"/>
      <c r="AL655" s="96"/>
      <c r="AM655" s="64"/>
      <c r="AN655" s="138"/>
      <c r="AO655" s="137"/>
      <c r="AP655" s="137"/>
      <c r="AQ655" s="139"/>
    </row>
    <row r="656" spans="1:43" ht="12.75" customHeight="1">
      <c r="A656" s="67"/>
      <c r="B656" s="148"/>
      <c r="C656" s="62"/>
      <c r="D656" s="256"/>
      <c r="E656" s="423"/>
      <c r="F656" s="289"/>
      <c r="G656" s="256"/>
      <c r="H656" s="274"/>
      <c r="I656" s="274"/>
      <c r="J656" s="146"/>
      <c r="K656" s="61"/>
      <c r="L656" s="62"/>
      <c r="M656" s="63"/>
      <c r="N656" s="62"/>
      <c r="O656" s="63"/>
      <c r="P656" s="62"/>
      <c r="Q656" s="63"/>
      <c r="R656" s="63"/>
      <c r="S656" s="93"/>
      <c r="T656" s="66"/>
      <c r="U656" s="64"/>
      <c r="V656" s="137"/>
      <c r="W656" s="137"/>
      <c r="X656" s="137"/>
      <c r="Y656" s="137"/>
      <c r="Z656" s="64"/>
      <c r="AA656" s="137"/>
      <c r="AB656" s="137"/>
      <c r="AC656" s="137"/>
      <c r="AD656" s="138"/>
      <c r="AE656" s="137"/>
      <c r="AF656" s="124"/>
      <c r="AG656" s="137"/>
      <c r="AH656" s="139"/>
      <c r="AI656" s="94"/>
      <c r="AJ656" s="95"/>
      <c r="AK656" s="95"/>
      <c r="AL656" s="96"/>
      <c r="AM656" s="64"/>
      <c r="AN656" s="138"/>
      <c r="AO656" s="137"/>
      <c r="AP656" s="137"/>
      <c r="AQ656" s="139"/>
    </row>
    <row r="657" spans="1:43" ht="12.75" customHeight="1">
      <c r="A657" s="67"/>
      <c r="B657" s="148"/>
      <c r="C657" s="62"/>
      <c r="D657" s="256"/>
      <c r="E657" s="423"/>
      <c r="F657" s="289"/>
      <c r="G657" s="256"/>
      <c r="H657" s="274"/>
      <c r="I657" s="274"/>
      <c r="J657" s="146"/>
      <c r="K657" s="61"/>
      <c r="L657" s="62"/>
      <c r="M657" s="63"/>
      <c r="N657" s="62"/>
      <c r="O657" s="63"/>
      <c r="P657" s="62"/>
      <c r="Q657" s="63"/>
      <c r="R657" s="63"/>
      <c r="S657" s="93"/>
      <c r="T657" s="66"/>
      <c r="U657" s="64"/>
      <c r="V657" s="137"/>
      <c r="W657" s="137"/>
      <c r="X657" s="137"/>
      <c r="Y657" s="137"/>
      <c r="Z657" s="64"/>
      <c r="AA657" s="137"/>
      <c r="AB657" s="137"/>
      <c r="AC657" s="137"/>
      <c r="AD657" s="138"/>
      <c r="AE657" s="137"/>
      <c r="AF657" s="124"/>
      <c r="AG657" s="137"/>
      <c r="AH657" s="139"/>
      <c r="AI657" s="94"/>
      <c r="AJ657" s="95"/>
      <c r="AK657" s="95"/>
      <c r="AL657" s="96"/>
      <c r="AM657" s="64"/>
      <c r="AN657" s="138"/>
      <c r="AO657" s="137"/>
      <c r="AP657" s="137"/>
      <c r="AQ657" s="139"/>
    </row>
    <row r="658" spans="1:43" ht="12.75" customHeight="1">
      <c r="A658" s="67"/>
      <c r="B658" s="148"/>
      <c r="C658" s="62"/>
      <c r="D658" s="256"/>
      <c r="E658" s="423"/>
      <c r="F658" s="289"/>
      <c r="G658" s="256"/>
      <c r="H658" s="274"/>
      <c r="I658" s="274"/>
      <c r="J658" s="146"/>
      <c r="K658" s="61"/>
      <c r="L658" s="62"/>
      <c r="M658" s="63"/>
      <c r="N658" s="62"/>
      <c r="O658" s="63"/>
      <c r="P658" s="62"/>
      <c r="Q658" s="63"/>
      <c r="R658" s="63"/>
      <c r="S658" s="93"/>
      <c r="T658" s="66"/>
      <c r="U658" s="64"/>
      <c r="V658" s="137"/>
      <c r="W658" s="137"/>
      <c r="X658" s="137"/>
      <c r="Y658" s="137"/>
      <c r="Z658" s="64"/>
      <c r="AA658" s="137"/>
      <c r="AB658" s="137"/>
      <c r="AC658" s="137"/>
      <c r="AD658" s="138"/>
      <c r="AE658" s="137"/>
      <c r="AF658" s="124"/>
      <c r="AG658" s="137"/>
      <c r="AH658" s="139"/>
      <c r="AI658" s="94"/>
      <c r="AJ658" s="95"/>
      <c r="AK658" s="95"/>
      <c r="AL658" s="96"/>
      <c r="AM658" s="64"/>
      <c r="AN658" s="138"/>
      <c r="AO658" s="137"/>
      <c r="AP658" s="137"/>
      <c r="AQ658" s="139"/>
    </row>
    <row r="659" spans="1:43" ht="12.75" customHeight="1">
      <c r="A659" s="67"/>
      <c r="B659" s="148"/>
      <c r="C659" s="62"/>
      <c r="D659" s="256"/>
      <c r="E659" s="423"/>
      <c r="F659" s="289"/>
      <c r="G659" s="256"/>
      <c r="H659" s="274"/>
      <c r="I659" s="274"/>
      <c r="J659" s="146"/>
      <c r="K659" s="61"/>
      <c r="L659" s="62"/>
      <c r="M659" s="63"/>
      <c r="N659" s="62"/>
      <c r="O659" s="63"/>
      <c r="P659" s="62"/>
      <c r="Q659" s="63"/>
      <c r="R659" s="63"/>
      <c r="S659" s="93"/>
      <c r="T659" s="66"/>
      <c r="U659" s="64"/>
      <c r="V659" s="137"/>
      <c r="W659" s="137"/>
      <c r="X659" s="137"/>
      <c r="Y659" s="137"/>
      <c r="Z659" s="64"/>
      <c r="AA659" s="137"/>
      <c r="AB659" s="137"/>
      <c r="AC659" s="137"/>
      <c r="AD659" s="138"/>
      <c r="AE659" s="137"/>
      <c r="AF659" s="124"/>
      <c r="AG659" s="137"/>
      <c r="AH659" s="139"/>
      <c r="AI659" s="94"/>
      <c r="AJ659" s="95"/>
      <c r="AK659" s="95"/>
      <c r="AL659" s="96"/>
      <c r="AM659" s="64"/>
      <c r="AN659" s="138"/>
      <c r="AO659" s="137"/>
      <c r="AP659" s="137"/>
      <c r="AQ659" s="139"/>
    </row>
    <row r="660" spans="1:43" ht="12.75" customHeight="1">
      <c r="A660" s="67"/>
      <c r="B660" s="148"/>
      <c r="C660" s="62"/>
      <c r="D660" s="256"/>
      <c r="E660" s="423"/>
      <c r="F660" s="289"/>
      <c r="G660" s="256"/>
      <c r="H660" s="274"/>
      <c r="I660" s="274"/>
      <c r="J660" s="146"/>
      <c r="K660" s="61"/>
      <c r="L660" s="62"/>
      <c r="M660" s="63"/>
      <c r="N660" s="62"/>
      <c r="O660" s="63"/>
      <c r="P660" s="62"/>
      <c r="Q660" s="63"/>
      <c r="R660" s="63"/>
      <c r="S660" s="93"/>
      <c r="T660" s="66"/>
      <c r="U660" s="64"/>
      <c r="V660" s="137"/>
      <c r="W660" s="137"/>
      <c r="X660" s="137"/>
      <c r="Y660" s="137"/>
      <c r="Z660" s="64"/>
      <c r="AA660" s="137"/>
      <c r="AB660" s="137"/>
      <c r="AC660" s="137"/>
      <c r="AD660" s="138"/>
      <c r="AE660" s="137"/>
      <c r="AF660" s="124"/>
      <c r="AG660" s="137"/>
      <c r="AH660" s="139"/>
      <c r="AI660" s="94"/>
      <c r="AJ660" s="95"/>
      <c r="AK660" s="95"/>
      <c r="AL660" s="96"/>
      <c r="AM660" s="64"/>
      <c r="AN660" s="138"/>
      <c r="AO660" s="137"/>
      <c r="AP660" s="137"/>
      <c r="AQ660" s="139"/>
    </row>
    <row r="661" spans="1:43" ht="12.75" customHeight="1">
      <c r="A661" s="67"/>
      <c r="B661" s="148"/>
      <c r="C661" s="62"/>
      <c r="D661" s="256"/>
      <c r="E661" s="423"/>
      <c r="F661" s="289"/>
      <c r="G661" s="256"/>
      <c r="H661" s="274"/>
      <c r="I661" s="274"/>
      <c r="J661" s="146"/>
      <c r="K661" s="61"/>
      <c r="L661" s="62"/>
      <c r="M661" s="63"/>
      <c r="N661" s="62"/>
      <c r="O661" s="63"/>
      <c r="P661" s="62"/>
      <c r="Q661" s="63"/>
      <c r="R661" s="63"/>
      <c r="S661" s="93"/>
      <c r="T661" s="66"/>
      <c r="U661" s="64"/>
      <c r="V661" s="137"/>
      <c r="W661" s="137"/>
      <c r="X661" s="137"/>
      <c r="Y661" s="137"/>
      <c r="Z661" s="64"/>
      <c r="AA661" s="137"/>
      <c r="AB661" s="137"/>
      <c r="AC661" s="137"/>
      <c r="AD661" s="138"/>
      <c r="AE661" s="137"/>
      <c r="AF661" s="124"/>
      <c r="AG661" s="137"/>
      <c r="AH661" s="139"/>
      <c r="AI661" s="94"/>
      <c r="AJ661" s="95"/>
      <c r="AK661" s="95"/>
      <c r="AL661" s="96"/>
      <c r="AM661" s="64"/>
      <c r="AN661" s="138"/>
      <c r="AO661" s="137"/>
      <c r="AP661" s="137"/>
      <c r="AQ661" s="139"/>
    </row>
    <row r="662" spans="1:43" ht="12.75" customHeight="1">
      <c r="A662" s="67"/>
      <c r="B662" s="148"/>
      <c r="C662" s="62"/>
      <c r="D662" s="256"/>
      <c r="E662" s="423"/>
      <c r="F662" s="289"/>
      <c r="G662" s="256"/>
      <c r="H662" s="274"/>
      <c r="I662" s="274"/>
      <c r="J662" s="146"/>
      <c r="K662" s="61"/>
      <c r="L662" s="62"/>
      <c r="M662" s="63"/>
      <c r="N662" s="62"/>
      <c r="O662" s="63"/>
      <c r="P662" s="62"/>
      <c r="Q662" s="63"/>
      <c r="R662" s="63"/>
      <c r="S662" s="93"/>
      <c r="T662" s="66"/>
      <c r="U662" s="64"/>
      <c r="V662" s="137"/>
      <c r="W662" s="137"/>
      <c r="X662" s="137"/>
      <c r="Y662" s="137"/>
      <c r="Z662" s="64"/>
      <c r="AA662" s="137"/>
      <c r="AB662" s="137"/>
      <c r="AC662" s="137"/>
      <c r="AD662" s="138"/>
      <c r="AE662" s="137"/>
      <c r="AF662" s="124"/>
      <c r="AG662" s="137"/>
      <c r="AH662" s="139"/>
      <c r="AI662" s="94"/>
      <c r="AJ662" s="95"/>
      <c r="AK662" s="95"/>
      <c r="AL662" s="96"/>
      <c r="AM662" s="64"/>
      <c r="AN662" s="138"/>
      <c r="AO662" s="137"/>
      <c r="AP662" s="137"/>
      <c r="AQ662" s="139"/>
    </row>
    <row r="663" spans="1:43" ht="0" hidden="1" customHeight="1">
      <c r="A663" s="67">
        <v>656</v>
      </c>
      <c r="B663" s="148" t="s">
        <v>1355</v>
      </c>
      <c r="C663" s="62" t="s">
        <v>1356</v>
      </c>
      <c r="D663" s="256" t="s">
        <v>1438</v>
      </c>
      <c r="E663" s="423" t="s">
        <v>1437</v>
      </c>
      <c r="F663" s="289" t="s">
        <v>90</v>
      </c>
      <c r="G663" s="256" t="s">
        <v>1355</v>
      </c>
      <c r="H663" s="274" t="s">
        <v>890</v>
      </c>
      <c r="I663" s="274" t="s">
        <v>112</v>
      </c>
      <c r="J663" s="146" t="s">
        <v>93</v>
      </c>
      <c r="K663" s="61" t="s">
        <v>154</v>
      </c>
      <c r="L663" s="62" t="s">
        <v>125</v>
      </c>
      <c r="M663" s="63">
        <f>IFERROR(VLOOKUP(L663,'Listas Activos'!$B$24:$C$28,2,0),0)</f>
        <v>3</v>
      </c>
      <c r="N663" s="62" t="s">
        <v>115</v>
      </c>
      <c r="O663" s="63">
        <f>IFERROR(VLOOKUP(N663,'Listas Activos'!$B$31:$C$35,2,0),0)</f>
        <v>3</v>
      </c>
      <c r="P663" s="62" t="s">
        <v>115</v>
      </c>
      <c r="Q663" s="63">
        <f>IFERROR(VLOOKUP(P663,'Listas Activos'!$B$38:$C$42,2,0),0)</f>
        <v>3</v>
      </c>
      <c r="R663" s="63">
        <f t="shared" ref="R663:R704" si="40">IF(AND(M663&gt;0,O663&gt;0,Q663&gt;0,U663="Si"),5,IF(OR(M663=0,O663=0,Q663=0),0,IF(AND(M663=1,O663=1,Q663=1),1,(IF(OR(AND(M663=5,O663=5),AND(O663=5,Q663=5),AND(M663=5,Q663=5),AND(M663=5,O663=5,Q663=5)),5,3)))))</f>
        <v>3</v>
      </c>
      <c r="S663" s="93" t="str">
        <f>IFERROR(VLOOKUP(R663,'Listas Activos'!$B$4:$C$7,2,0),"-")</f>
        <v>Medio</v>
      </c>
      <c r="T663" s="66"/>
      <c r="U663" s="64" t="s">
        <v>116</v>
      </c>
      <c r="V663" s="137"/>
      <c r="W663" s="137"/>
      <c r="X663" s="137"/>
      <c r="Y663" s="137"/>
      <c r="Z663" s="64"/>
      <c r="AA663" s="137"/>
      <c r="AB663" s="137"/>
      <c r="AC663" s="137"/>
      <c r="AD663" s="138"/>
      <c r="AE663" s="137"/>
      <c r="AF663" s="124"/>
      <c r="AG663" s="137"/>
      <c r="AH663" s="139"/>
      <c r="AI663" s="94" t="str">
        <f>IF(ISERROR(VLOOKUP(AG663,'Listas Ley Transparencia'!$H$3:$M$17,2,0)),"",VLOOKUP(AG663,'Listas Ley Transparencia'!$H$3:$M$17,2,0))</f>
        <v/>
      </c>
      <c r="AJ663" s="95" t="str">
        <f>IF(ISERROR(VLOOKUP(AG663,'Listas Ley Transparencia'!$H$3:$M$17,3,0)),"",VLOOKUP(AG663,'Listas Ley Transparencia'!$H$3:$M$17,3,0))</f>
        <v/>
      </c>
      <c r="AK663" s="95" t="str">
        <f>IF(ISERROR(VLOOKUP(AG663,'Listas Ley Transparencia'!$H$3:$M$17,4,0)),"",VLOOKUP(AG663,'Listas Ley Transparencia'!$H$3:$M$17,4,0))</f>
        <v/>
      </c>
      <c r="AL663" s="96" t="str">
        <f>IF(ISERROR(VLOOKUP(AG663,'Listas Ley Transparencia'!$H$3:$M$17,6,0)),"",VLOOKUP(AG663,'Listas Ley Transparencia'!$H$3:$M$17,6,0))</f>
        <v/>
      </c>
      <c r="AM663" s="64"/>
      <c r="AN663" s="138"/>
      <c r="AO663" s="137"/>
      <c r="AP663" s="137"/>
      <c r="AQ663" s="139"/>
    </row>
    <row r="664" spans="1:43" ht="0" hidden="1" customHeight="1">
      <c r="A664" s="67">
        <v>657</v>
      </c>
      <c r="B664" s="148" t="s">
        <v>1355</v>
      </c>
      <c r="C664" s="62" t="s">
        <v>1356</v>
      </c>
      <c r="D664" s="256" t="s">
        <v>1439</v>
      </c>
      <c r="E664" s="423" t="s">
        <v>1437</v>
      </c>
      <c r="F664" s="289" t="s">
        <v>90</v>
      </c>
      <c r="G664" s="256" t="s">
        <v>1355</v>
      </c>
      <c r="H664" s="274" t="s">
        <v>890</v>
      </c>
      <c r="I664" s="274" t="s">
        <v>112</v>
      </c>
      <c r="J664" s="146" t="s">
        <v>93</v>
      </c>
      <c r="K664" s="61" t="s">
        <v>163</v>
      </c>
      <c r="L664" s="62" t="s">
        <v>125</v>
      </c>
      <c r="M664" s="63">
        <f>IFERROR(VLOOKUP(L664,'Listas Activos'!$B$24:$C$28,2,0),0)</f>
        <v>3</v>
      </c>
      <c r="N664" s="62" t="s">
        <v>115</v>
      </c>
      <c r="O664" s="63">
        <f>IFERROR(VLOOKUP(N664,'Listas Activos'!$B$31:$C$35,2,0),0)</f>
        <v>3</v>
      </c>
      <c r="P664" s="62" t="s">
        <v>115</v>
      </c>
      <c r="Q664" s="63">
        <f>IFERROR(VLOOKUP(P664,'Listas Activos'!$B$38:$C$42,2,0),0)</f>
        <v>3</v>
      </c>
      <c r="R664" s="63">
        <f t="shared" si="40"/>
        <v>3</v>
      </c>
      <c r="S664" s="93" t="str">
        <f>IFERROR(VLOOKUP(R664,'Listas Activos'!$B$4:$C$7,2,0),"-")</f>
        <v>Medio</v>
      </c>
      <c r="T664" s="66"/>
      <c r="U664" s="64" t="s">
        <v>116</v>
      </c>
      <c r="V664" s="137"/>
      <c r="W664" s="137"/>
      <c r="X664" s="137"/>
      <c r="Y664" s="137"/>
      <c r="Z664" s="64"/>
      <c r="AA664" s="137"/>
      <c r="AB664" s="137"/>
      <c r="AC664" s="137"/>
      <c r="AD664" s="138"/>
      <c r="AE664" s="137"/>
      <c r="AF664" s="124"/>
      <c r="AG664" s="137"/>
      <c r="AH664" s="139"/>
      <c r="AI664" s="94" t="str">
        <f>IF(ISERROR(VLOOKUP(AG664,'Listas Ley Transparencia'!$H$3:$M$17,2,0)),"",VLOOKUP(AG664,'Listas Ley Transparencia'!$H$3:$M$17,2,0))</f>
        <v/>
      </c>
      <c r="AJ664" s="95" t="str">
        <f>IF(ISERROR(VLOOKUP(AG664,'Listas Ley Transparencia'!$H$3:$M$17,3,0)),"",VLOOKUP(AG664,'Listas Ley Transparencia'!$H$3:$M$17,3,0))</f>
        <v/>
      </c>
      <c r="AK664" s="95" t="str">
        <f>IF(ISERROR(VLOOKUP(AG664,'Listas Ley Transparencia'!$H$3:$M$17,4,0)),"",VLOOKUP(AG664,'Listas Ley Transparencia'!$H$3:$M$17,4,0))</f>
        <v/>
      </c>
      <c r="AL664" s="96" t="str">
        <f>IF(ISERROR(VLOOKUP(AG664,'Listas Ley Transparencia'!$H$3:$M$17,6,0)),"",VLOOKUP(AG664,'Listas Ley Transparencia'!$H$3:$M$17,6,0))</f>
        <v/>
      </c>
      <c r="AM664" s="64"/>
      <c r="AN664" s="138"/>
      <c r="AO664" s="137"/>
      <c r="AP664" s="137"/>
      <c r="AQ664" s="139"/>
    </row>
    <row r="665" spans="1:43" ht="0" hidden="1" customHeight="1">
      <c r="A665" s="67">
        <v>658</v>
      </c>
      <c r="B665" s="148" t="s">
        <v>1355</v>
      </c>
      <c r="C665" s="62" t="s">
        <v>1356</v>
      </c>
      <c r="D665" s="256" t="s">
        <v>1440</v>
      </c>
      <c r="E665" s="423" t="s">
        <v>1441</v>
      </c>
      <c r="F665" s="289" t="s">
        <v>90</v>
      </c>
      <c r="G665" s="256" t="s">
        <v>1355</v>
      </c>
      <c r="H665" s="274" t="s">
        <v>1500</v>
      </c>
      <c r="I665" s="274" t="s">
        <v>112</v>
      </c>
      <c r="J665" s="146" t="s">
        <v>93</v>
      </c>
      <c r="K665" s="61" t="s">
        <v>154</v>
      </c>
      <c r="L665" s="62" t="s">
        <v>125</v>
      </c>
      <c r="M665" s="63">
        <f>IFERROR(VLOOKUP(L665,'Listas Activos'!$B$24:$C$28,2,0),0)</f>
        <v>3</v>
      </c>
      <c r="N665" s="62" t="s">
        <v>115</v>
      </c>
      <c r="O665" s="63">
        <f>IFERROR(VLOOKUP(N665,'Listas Activos'!$B$31:$C$35,2,0),0)</f>
        <v>3</v>
      </c>
      <c r="P665" s="62" t="s">
        <v>115</v>
      </c>
      <c r="Q665" s="63">
        <f>IFERROR(VLOOKUP(P665,'Listas Activos'!$B$38:$C$42,2,0),0)</f>
        <v>3</v>
      </c>
      <c r="R665" s="63">
        <f t="shared" si="40"/>
        <v>3</v>
      </c>
      <c r="S665" s="93" t="str">
        <f>IFERROR(VLOOKUP(R665,'Listas Activos'!$B$4:$C$7,2,0),"-")</f>
        <v>Medio</v>
      </c>
      <c r="T665" s="66"/>
      <c r="U665" s="64" t="s">
        <v>116</v>
      </c>
      <c r="V665" s="137"/>
      <c r="W665" s="137"/>
      <c r="X665" s="137"/>
      <c r="Y665" s="137"/>
      <c r="Z665" s="64"/>
      <c r="AA665" s="137"/>
      <c r="AB665" s="137"/>
      <c r="AC665" s="137"/>
      <c r="AD665" s="138"/>
      <c r="AE665" s="137"/>
      <c r="AF665" s="124"/>
      <c r="AG665" s="137"/>
      <c r="AH665" s="139"/>
      <c r="AI665" s="94" t="str">
        <f>IF(ISERROR(VLOOKUP(AG665,'Listas Ley Transparencia'!$H$3:$M$17,2,0)),"",VLOOKUP(AG665,'Listas Ley Transparencia'!$H$3:$M$17,2,0))</f>
        <v/>
      </c>
      <c r="AJ665" s="95" t="str">
        <f>IF(ISERROR(VLOOKUP(AG665,'Listas Ley Transparencia'!$H$3:$M$17,3,0)),"",VLOOKUP(AG665,'Listas Ley Transparencia'!$H$3:$M$17,3,0))</f>
        <v/>
      </c>
      <c r="AK665" s="95" t="str">
        <f>IF(ISERROR(VLOOKUP(AG665,'Listas Ley Transparencia'!$H$3:$M$17,4,0)),"",VLOOKUP(AG665,'Listas Ley Transparencia'!$H$3:$M$17,4,0))</f>
        <v/>
      </c>
      <c r="AL665" s="96" t="str">
        <f>IF(ISERROR(VLOOKUP(AG665,'Listas Ley Transparencia'!$H$3:$M$17,6,0)),"",VLOOKUP(AG665,'Listas Ley Transparencia'!$H$3:$M$17,6,0))</f>
        <v/>
      </c>
      <c r="AM665" s="64"/>
      <c r="AN665" s="138"/>
      <c r="AO665" s="137"/>
      <c r="AP665" s="137"/>
      <c r="AQ665" s="139"/>
    </row>
    <row r="666" spans="1:43" ht="0" hidden="1" customHeight="1">
      <c r="A666" s="67">
        <v>659</v>
      </c>
      <c r="B666" s="148" t="s">
        <v>1355</v>
      </c>
      <c r="C666" s="62" t="s">
        <v>1356</v>
      </c>
      <c r="D666" s="256" t="s">
        <v>1442</v>
      </c>
      <c r="E666" s="423" t="s">
        <v>1443</v>
      </c>
      <c r="F666" s="289" t="s">
        <v>90</v>
      </c>
      <c r="G666" s="256" t="s">
        <v>1355</v>
      </c>
      <c r="H666" s="274" t="s">
        <v>890</v>
      </c>
      <c r="I666" s="274" t="s">
        <v>112</v>
      </c>
      <c r="J666" s="146" t="s">
        <v>93</v>
      </c>
      <c r="K666" s="61" t="s">
        <v>154</v>
      </c>
      <c r="L666" s="62" t="s">
        <v>125</v>
      </c>
      <c r="M666" s="63">
        <f>IFERROR(VLOOKUP(L666,'Listas Activos'!$B$24:$C$28,2,0),0)</f>
        <v>3</v>
      </c>
      <c r="N666" s="62" t="s">
        <v>115</v>
      </c>
      <c r="O666" s="63">
        <f>IFERROR(VLOOKUP(N666,'Listas Activos'!$B$31:$C$35,2,0),0)</f>
        <v>3</v>
      </c>
      <c r="P666" s="62" t="s">
        <v>115</v>
      </c>
      <c r="Q666" s="63">
        <f>IFERROR(VLOOKUP(P666,'Listas Activos'!$B$38:$C$42,2,0),0)</f>
        <v>3</v>
      </c>
      <c r="R666" s="63">
        <f t="shared" si="40"/>
        <v>3</v>
      </c>
      <c r="S666" s="93" t="str">
        <f>IFERROR(VLOOKUP(R666,'Listas Activos'!$B$4:$C$7,2,0),"-")</f>
        <v>Medio</v>
      </c>
      <c r="T666" s="66"/>
      <c r="U666" s="64" t="s">
        <v>116</v>
      </c>
      <c r="V666" s="137"/>
      <c r="W666" s="137"/>
      <c r="X666" s="137"/>
      <c r="Y666" s="137"/>
      <c r="Z666" s="64"/>
      <c r="AA666" s="137"/>
      <c r="AB666" s="137"/>
      <c r="AC666" s="137"/>
      <c r="AD666" s="138"/>
      <c r="AE666" s="137"/>
      <c r="AF666" s="124"/>
      <c r="AG666" s="137"/>
      <c r="AH666" s="139"/>
      <c r="AI666" s="94" t="str">
        <f>IF(ISERROR(VLOOKUP(AG666,'Listas Ley Transparencia'!$H$3:$M$17,2,0)),"",VLOOKUP(AG666,'Listas Ley Transparencia'!$H$3:$M$17,2,0))</f>
        <v/>
      </c>
      <c r="AJ666" s="95" t="str">
        <f>IF(ISERROR(VLOOKUP(AG666,'Listas Ley Transparencia'!$H$3:$M$17,3,0)),"",VLOOKUP(AG666,'Listas Ley Transparencia'!$H$3:$M$17,3,0))</f>
        <v/>
      </c>
      <c r="AK666" s="95" t="str">
        <f>IF(ISERROR(VLOOKUP(AG666,'Listas Ley Transparencia'!$H$3:$M$17,4,0)),"",VLOOKUP(AG666,'Listas Ley Transparencia'!$H$3:$M$17,4,0))</f>
        <v/>
      </c>
      <c r="AL666" s="96" t="str">
        <f>IF(ISERROR(VLOOKUP(AG666,'Listas Ley Transparencia'!$H$3:$M$17,6,0)),"",VLOOKUP(AG666,'Listas Ley Transparencia'!$H$3:$M$17,6,0))</f>
        <v/>
      </c>
      <c r="AM666" s="64"/>
      <c r="AN666" s="138"/>
      <c r="AO666" s="137"/>
      <c r="AP666" s="137"/>
      <c r="AQ666" s="139"/>
    </row>
    <row r="667" spans="1:43" ht="0" hidden="1" customHeight="1">
      <c r="A667" s="67">
        <v>660</v>
      </c>
      <c r="B667" s="148" t="s">
        <v>1355</v>
      </c>
      <c r="C667" s="62" t="s">
        <v>1356</v>
      </c>
      <c r="D667" s="256" t="s">
        <v>1444</v>
      </c>
      <c r="E667" s="423" t="s">
        <v>1437</v>
      </c>
      <c r="F667" s="289" t="s">
        <v>90</v>
      </c>
      <c r="G667" s="256" t="s">
        <v>1355</v>
      </c>
      <c r="H667" s="274" t="s">
        <v>890</v>
      </c>
      <c r="I667" s="274" t="s">
        <v>112</v>
      </c>
      <c r="J667" s="146" t="s">
        <v>93</v>
      </c>
      <c r="K667" s="61" t="s">
        <v>154</v>
      </c>
      <c r="L667" s="62" t="s">
        <v>125</v>
      </c>
      <c r="M667" s="63">
        <f>IFERROR(VLOOKUP(L667,'Listas Activos'!$B$24:$C$28,2,0),0)</f>
        <v>3</v>
      </c>
      <c r="N667" s="62" t="s">
        <v>115</v>
      </c>
      <c r="O667" s="63">
        <f>IFERROR(VLOOKUP(N667,'Listas Activos'!$B$31:$C$35,2,0),0)</f>
        <v>3</v>
      </c>
      <c r="P667" s="62" t="s">
        <v>115</v>
      </c>
      <c r="Q667" s="63">
        <f>IFERROR(VLOOKUP(P667,'Listas Activos'!$B$38:$C$42,2,0),0)</f>
        <v>3</v>
      </c>
      <c r="R667" s="63">
        <f t="shared" si="40"/>
        <v>3</v>
      </c>
      <c r="S667" s="93" t="str">
        <f>IFERROR(VLOOKUP(R667,'Listas Activos'!$B$4:$C$7,2,0),"-")</f>
        <v>Medio</v>
      </c>
      <c r="T667" s="66"/>
      <c r="U667" s="64" t="s">
        <v>116</v>
      </c>
      <c r="V667" s="137"/>
      <c r="W667" s="137"/>
      <c r="X667" s="137"/>
      <c r="Y667" s="137"/>
      <c r="Z667" s="64"/>
      <c r="AA667" s="137"/>
      <c r="AB667" s="137"/>
      <c r="AC667" s="137"/>
      <c r="AD667" s="138"/>
      <c r="AE667" s="137"/>
      <c r="AF667" s="124"/>
      <c r="AG667" s="137"/>
      <c r="AH667" s="139"/>
      <c r="AI667" s="94" t="str">
        <f>IF(ISERROR(VLOOKUP(AG667,'Listas Ley Transparencia'!$H$3:$M$17,2,0)),"",VLOOKUP(AG667,'Listas Ley Transparencia'!$H$3:$M$17,2,0))</f>
        <v/>
      </c>
      <c r="AJ667" s="95" t="str">
        <f>IF(ISERROR(VLOOKUP(AG667,'Listas Ley Transparencia'!$H$3:$M$17,3,0)),"",VLOOKUP(AG667,'Listas Ley Transparencia'!$H$3:$M$17,3,0))</f>
        <v/>
      </c>
      <c r="AK667" s="95" t="str">
        <f>IF(ISERROR(VLOOKUP(AG667,'Listas Ley Transparencia'!$H$3:$M$17,4,0)),"",VLOOKUP(AG667,'Listas Ley Transparencia'!$H$3:$M$17,4,0))</f>
        <v/>
      </c>
      <c r="AL667" s="96" t="str">
        <f>IF(ISERROR(VLOOKUP(AG667,'Listas Ley Transparencia'!$H$3:$M$17,6,0)),"",VLOOKUP(AG667,'Listas Ley Transparencia'!$H$3:$M$17,6,0))</f>
        <v/>
      </c>
      <c r="AM667" s="64"/>
      <c r="AN667" s="138"/>
      <c r="AO667" s="137"/>
      <c r="AP667" s="137"/>
      <c r="AQ667" s="139"/>
    </row>
    <row r="668" spans="1:43" ht="0" hidden="1" customHeight="1">
      <c r="A668" s="67">
        <v>661</v>
      </c>
      <c r="B668" s="148" t="s">
        <v>1355</v>
      </c>
      <c r="C668" s="62" t="s">
        <v>1356</v>
      </c>
      <c r="D668" s="256" t="s">
        <v>1445</v>
      </c>
      <c r="E668" s="423" t="s">
        <v>1437</v>
      </c>
      <c r="F668" s="289" t="s">
        <v>90</v>
      </c>
      <c r="G668" s="256" t="s">
        <v>1355</v>
      </c>
      <c r="H668" s="274" t="s">
        <v>890</v>
      </c>
      <c r="I668" s="274" t="s">
        <v>112</v>
      </c>
      <c r="J668" s="146" t="s">
        <v>93</v>
      </c>
      <c r="K668" s="61" t="s">
        <v>154</v>
      </c>
      <c r="L668" s="62" t="s">
        <v>125</v>
      </c>
      <c r="M668" s="63">
        <f>IFERROR(VLOOKUP(L668,'Listas Activos'!$B$24:$C$28,2,0),0)</f>
        <v>3</v>
      </c>
      <c r="N668" s="62" t="s">
        <v>115</v>
      </c>
      <c r="O668" s="63">
        <f>IFERROR(VLOOKUP(N668,'Listas Activos'!$B$31:$C$35,2,0),0)</f>
        <v>3</v>
      </c>
      <c r="P668" s="62" t="s">
        <v>115</v>
      </c>
      <c r="Q668" s="63">
        <f>IFERROR(VLOOKUP(P668,'Listas Activos'!$B$38:$C$42,2,0),0)</f>
        <v>3</v>
      </c>
      <c r="R668" s="63">
        <f t="shared" si="40"/>
        <v>3</v>
      </c>
      <c r="S668" s="93" t="str">
        <f>IFERROR(VLOOKUP(R668,'Listas Activos'!$B$4:$C$7,2,0),"-")</f>
        <v>Medio</v>
      </c>
      <c r="T668" s="66"/>
      <c r="U668" s="64" t="s">
        <v>116</v>
      </c>
      <c r="V668" s="137"/>
      <c r="W668" s="137"/>
      <c r="X668" s="137"/>
      <c r="Y668" s="137"/>
      <c r="Z668" s="64"/>
      <c r="AA668" s="137"/>
      <c r="AB668" s="137"/>
      <c r="AC668" s="137"/>
      <c r="AD668" s="138"/>
      <c r="AE668" s="137"/>
      <c r="AF668" s="124"/>
      <c r="AG668" s="137"/>
      <c r="AH668" s="139"/>
      <c r="AI668" s="94" t="str">
        <f>IF(ISERROR(VLOOKUP(AG668,'Listas Ley Transparencia'!$H$3:$M$17,2,0)),"",VLOOKUP(AG668,'Listas Ley Transparencia'!$H$3:$M$17,2,0))</f>
        <v/>
      </c>
      <c r="AJ668" s="95" t="str">
        <f>IF(ISERROR(VLOOKUP(AG668,'Listas Ley Transparencia'!$H$3:$M$17,3,0)),"",VLOOKUP(AG668,'Listas Ley Transparencia'!$H$3:$M$17,3,0))</f>
        <v/>
      </c>
      <c r="AK668" s="95" t="str">
        <f>IF(ISERROR(VLOOKUP(AG668,'Listas Ley Transparencia'!$H$3:$M$17,4,0)),"",VLOOKUP(AG668,'Listas Ley Transparencia'!$H$3:$M$17,4,0))</f>
        <v/>
      </c>
      <c r="AL668" s="96" t="str">
        <f>IF(ISERROR(VLOOKUP(AG668,'Listas Ley Transparencia'!$H$3:$M$17,6,0)),"",VLOOKUP(AG668,'Listas Ley Transparencia'!$H$3:$M$17,6,0))</f>
        <v/>
      </c>
      <c r="AM668" s="64"/>
      <c r="AN668" s="138"/>
      <c r="AO668" s="137"/>
      <c r="AP668" s="137"/>
      <c r="AQ668" s="139"/>
    </row>
    <row r="669" spans="1:43" ht="0" hidden="1" customHeight="1">
      <c r="A669" s="67">
        <v>662</v>
      </c>
      <c r="B669" s="148" t="s">
        <v>1355</v>
      </c>
      <c r="C669" s="62" t="s">
        <v>1356</v>
      </c>
      <c r="D669" s="256" t="s">
        <v>1446</v>
      </c>
      <c r="E669" s="423" t="s">
        <v>1447</v>
      </c>
      <c r="F669" s="289" t="s">
        <v>90</v>
      </c>
      <c r="G669" s="256" t="s">
        <v>1355</v>
      </c>
      <c r="H669" s="274" t="s">
        <v>890</v>
      </c>
      <c r="I669" s="274" t="s">
        <v>1488</v>
      </c>
      <c r="J669" s="146" t="s">
        <v>93</v>
      </c>
      <c r="K669" s="61" t="s">
        <v>154</v>
      </c>
      <c r="L669" s="62" t="s">
        <v>125</v>
      </c>
      <c r="M669" s="63">
        <f>IFERROR(VLOOKUP(L669,'Listas Activos'!$B$24:$C$28,2,0),0)</f>
        <v>3</v>
      </c>
      <c r="N669" s="62" t="s">
        <v>115</v>
      </c>
      <c r="O669" s="63">
        <f>IFERROR(VLOOKUP(N669,'Listas Activos'!$B$31:$C$35,2,0),0)</f>
        <v>3</v>
      </c>
      <c r="P669" s="62" t="s">
        <v>115</v>
      </c>
      <c r="Q669" s="63">
        <f>IFERROR(VLOOKUP(P669,'Listas Activos'!$B$38:$C$42,2,0),0)</f>
        <v>3</v>
      </c>
      <c r="R669" s="63">
        <f t="shared" si="40"/>
        <v>3</v>
      </c>
      <c r="S669" s="93" t="str">
        <f>IFERROR(VLOOKUP(R669,'Listas Activos'!$B$4:$C$7,2,0),"-")</f>
        <v>Medio</v>
      </c>
      <c r="T669" s="66"/>
      <c r="U669" s="64" t="s">
        <v>116</v>
      </c>
      <c r="V669" s="137"/>
      <c r="W669" s="137"/>
      <c r="X669" s="137"/>
      <c r="Y669" s="137"/>
      <c r="Z669" s="64"/>
      <c r="AA669" s="137"/>
      <c r="AB669" s="137"/>
      <c r="AC669" s="137"/>
      <c r="AD669" s="138"/>
      <c r="AE669" s="137"/>
      <c r="AF669" s="124"/>
      <c r="AG669" s="137"/>
      <c r="AH669" s="139"/>
      <c r="AI669" s="94" t="str">
        <f>IF(ISERROR(VLOOKUP(AG669,'Listas Ley Transparencia'!$H$3:$M$17,2,0)),"",VLOOKUP(AG669,'Listas Ley Transparencia'!$H$3:$M$17,2,0))</f>
        <v/>
      </c>
      <c r="AJ669" s="95" t="str">
        <f>IF(ISERROR(VLOOKUP(AG669,'Listas Ley Transparencia'!$H$3:$M$17,3,0)),"",VLOOKUP(AG669,'Listas Ley Transparencia'!$H$3:$M$17,3,0))</f>
        <v/>
      </c>
      <c r="AK669" s="95" t="str">
        <f>IF(ISERROR(VLOOKUP(AG669,'Listas Ley Transparencia'!$H$3:$M$17,4,0)),"",VLOOKUP(AG669,'Listas Ley Transparencia'!$H$3:$M$17,4,0))</f>
        <v/>
      </c>
      <c r="AL669" s="96" t="str">
        <f>IF(ISERROR(VLOOKUP(AG669,'Listas Ley Transparencia'!$H$3:$M$17,6,0)),"",VLOOKUP(AG669,'Listas Ley Transparencia'!$H$3:$M$17,6,0))</f>
        <v/>
      </c>
      <c r="AM669" s="64"/>
      <c r="AN669" s="138"/>
      <c r="AO669" s="137"/>
      <c r="AP669" s="137"/>
      <c r="AQ669" s="139"/>
    </row>
    <row r="670" spans="1:43" ht="0" hidden="1" customHeight="1">
      <c r="A670" s="67">
        <v>663</v>
      </c>
      <c r="B670" s="148" t="s">
        <v>1355</v>
      </c>
      <c r="C670" s="62" t="s">
        <v>1356</v>
      </c>
      <c r="D670" s="256" t="s">
        <v>1448</v>
      </c>
      <c r="E670" s="423" t="s">
        <v>1449</v>
      </c>
      <c r="F670" s="289" t="s">
        <v>90</v>
      </c>
      <c r="G670" s="256" t="s">
        <v>1355</v>
      </c>
      <c r="H670" s="274" t="s">
        <v>890</v>
      </c>
      <c r="I670" s="274" t="s">
        <v>1488</v>
      </c>
      <c r="J670" s="146" t="s">
        <v>93</v>
      </c>
      <c r="K670" s="61" t="s">
        <v>154</v>
      </c>
      <c r="L670" s="62" t="s">
        <v>125</v>
      </c>
      <c r="M670" s="63">
        <f>IFERROR(VLOOKUP(L670,'Listas Activos'!$B$24:$C$28,2,0),0)</f>
        <v>3</v>
      </c>
      <c r="N670" s="62" t="s">
        <v>115</v>
      </c>
      <c r="O670" s="63">
        <f>IFERROR(VLOOKUP(N670,'Listas Activos'!$B$31:$C$35,2,0),0)</f>
        <v>3</v>
      </c>
      <c r="P670" s="62" t="s">
        <v>115</v>
      </c>
      <c r="Q670" s="63">
        <f>IFERROR(VLOOKUP(P670,'Listas Activos'!$B$38:$C$42,2,0),0)</f>
        <v>3</v>
      </c>
      <c r="R670" s="63">
        <f t="shared" si="40"/>
        <v>3</v>
      </c>
      <c r="S670" s="93" t="str">
        <f>IFERROR(VLOOKUP(R670,'Listas Activos'!$B$4:$C$7,2,0),"-")</f>
        <v>Medio</v>
      </c>
      <c r="T670" s="66"/>
      <c r="U670" s="64" t="s">
        <v>116</v>
      </c>
      <c r="V670" s="137"/>
      <c r="W670" s="137"/>
      <c r="X670" s="137"/>
      <c r="Y670" s="137"/>
      <c r="Z670" s="64"/>
      <c r="AA670" s="137"/>
      <c r="AB670" s="137"/>
      <c r="AC670" s="137"/>
      <c r="AD670" s="138"/>
      <c r="AE670" s="137"/>
      <c r="AF670" s="124"/>
      <c r="AG670" s="137"/>
      <c r="AH670" s="139"/>
      <c r="AI670" s="94" t="str">
        <f>IF(ISERROR(VLOOKUP(AG670,'Listas Ley Transparencia'!$H$3:$M$17,2,0)),"",VLOOKUP(AG670,'Listas Ley Transparencia'!$H$3:$M$17,2,0))</f>
        <v/>
      </c>
      <c r="AJ670" s="95" t="str">
        <f>IF(ISERROR(VLOOKUP(AG670,'Listas Ley Transparencia'!$H$3:$M$17,3,0)),"",VLOOKUP(AG670,'Listas Ley Transparencia'!$H$3:$M$17,3,0))</f>
        <v/>
      </c>
      <c r="AK670" s="95" t="str">
        <f>IF(ISERROR(VLOOKUP(AG670,'Listas Ley Transparencia'!$H$3:$M$17,4,0)),"",VLOOKUP(AG670,'Listas Ley Transparencia'!$H$3:$M$17,4,0))</f>
        <v/>
      </c>
      <c r="AL670" s="96" t="str">
        <f>IF(ISERROR(VLOOKUP(AG670,'Listas Ley Transparencia'!$H$3:$M$17,6,0)),"",VLOOKUP(AG670,'Listas Ley Transparencia'!$H$3:$M$17,6,0))</f>
        <v/>
      </c>
      <c r="AM670" s="64"/>
      <c r="AN670" s="138"/>
      <c r="AO670" s="137"/>
      <c r="AP670" s="137"/>
      <c r="AQ670" s="139"/>
    </row>
    <row r="671" spans="1:43" ht="0" hidden="1" customHeight="1">
      <c r="A671" s="67">
        <v>664</v>
      </c>
      <c r="B671" s="148" t="s">
        <v>1355</v>
      </c>
      <c r="C671" s="62" t="s">
        <v>1356</v>
      </c>
      <c r="D671" s="256" t="s">
        <v>1450</v>
      </c>
      <c r="E671" s="423" t="s">
        <v>1451</v>
      </c>
      <c r="F671" s="289" t="s">
        <v>90</v>
      </c>
      <c r="G671" s="256" t="s">
        <v>1355</v>
      </c>
      <c r="H671" s="274" t="s">
        <v>890</v>
      </c>
      <c r="I671" s="274" t="s">
        <v>1488</v>
      </c>
      <c r="J671" s="146" t="s">
        <v>93</v>
      </c>
      <c r="K671" s="61" t="s">
        <v>154</v>
      </c>
      <c r="L671" s="62" t="s">
        <v>125</v>
      </c>
      <c r="M671" s="63">
        <f>IFERROR(VLOOKUP(L671,'Listas Activos'!$B$24:$C$28,2,0),0)</f>
        <v>3</v>
      </c>
      <c r="N671" s="62" t="s">
        <v>115</v>
      </c>
      <c r="O671" s="63">
        <f>IFERROR(VLOOKUP(N671,'Listas Activos'!$B$31:$C$35,2,0),0)</f>
        <v>3</v>
      </c>
      <c r="P671" s="62" t="s">
        <v>115</v>
      </c>
      <c r="Q671" s="63">
        <f>IFERROR(VLOOKUP(P671,'Listas Activos'!$B$38:$C$42,2,0),0)</f>
        <v>3</v>
      </c>
      <c r="R671" s="63">
        <f t="shared" si="40"/>
        <v>3</v>
      </c>
      <c r="S671" s="93" t="str">
        <f>IFERROR(VLOOKUP(R671,'Listas Activos'!$B$4:$C$7,2,0),"-")</f>
        <v>Medio</v>
      </c>
      <c r="T671" s="66"/>
      <c r="U671" s="64" t="s">
        <v>116</v>
      </c>
      <c r="V671" s="137"/>
      <c r="W671" s="137"/>
      <c r="X671" s="137"/>
      <c r="Y671" s="137"/>
      <c r="Z671" s="64"/>
      <c r="AA671" s="137"/>
      <c r="AB671" s="137"/>
      <c r="AC671" s="137"/>
      <c r="AD671" s="138"/>
      <c r="AE671" s="137"/>
      <c r="AF671" s="124"/>
      <c r="AG671" s="137"/>
      <c r="AH671" s="139"/>
      <c r="AI671" s="94" t="str">
        <f>IF(ISERROR(VLOOKUP(AG671,'Listas Ley Transparencia'!$H$3:$M$17,2,0)),"",VLOOKUP(AG671,'Listas Ley Transparencia'!$H$3:$M$17,2,0))</f>
        <v/>
      </c>
      <c r="AJ671" s="95" t="str">
        <f>IF(ISERROR(VLOOKUP(AG671,'Listas Ley Transparencia'!$H$3:$M$17,3,0)),"",VLOOKUP(AG671,'Listas Ley Transparencia'!$H$3:$M$17,3,0))</f>
        <v/>
      </c>
      <c r="AK671" s="95" t="str">
        <f>IF(ISERROR(VLOOKUP(AG671,'Listas Ley Transparencia'!$H$3:$M$17,4,0)),"",VLOOKUP(AG671,'Listas Ley Transparencia'!$H$3:$M$17,4,0))</f>
        <v/>
      </c>
      <c r="AL671" s="96" t="str">
        <f>IF(ISERROR(VLOOKUP(AG671,'Listas Ley Transparencia'!$H$3:$M$17,6,0)),"",VLOOKUP(AG671,'Listas Ley Transparencia'!$H$3:$M$17,6,0))</f>
        <v/>
      </c>
      <c r="AM671" s="64"/>
      <c r="AN671" s="138"/>
      <c r="AO671" s="137"/>
      <c r="AP671" s="137"/>
      <c r="AQ671" s="139"/>
    </row>
    <row r="672" spans="1:43" ht="0" hidden="1" customHeight="1">
      <c r="A672" s="67">
        <v>665</v>
      </c>
      <c r="B672" s="148" t="s">
        <v>1355</v>
      </c>
      <c r="C672" s="62" t="s">
        <v>1356</v>
      </c>
      <c r="D672" s="256" t="s">
        <v>1452</v>
      </c>
      <c r="E672" s="423" t="s">
        <v>1453</v>
      </c>
      <c r="F672" s="289" t="s">
        <v>90</v>
      </c>
      <c r="G672" s="256" t="s">
        <v>1355</v>
      </c>
      <c r="H672" s="274" t="s">
        <v>890</v>
      </c>
      <c r="I672" s="274" t="s">
        <v>1488</v>
      </c>
      <c r="J672" s="146" t="s">
        <v>93</v>
      </c>
      <c r="K672" s="61" t="s">
        <v>154</v>
      </c>
      <c r="L672" s="62" t="s">
        <v>125</v>
      </c>
      <c r="M672" s="63">
        <f>IFERROR(VLOOKUP(L672,'Listas Activos'!$B$24:$C$28,2,0),0)</f>
        <v>3</v>
      </c>
      <c r="N672" s="62" t="s">
        <v>115</v>
      </c>
      <c r="O672" s="63">
        <f>IFERROR(VLOOKUP(N672,'Listas Activos'!$B$31:$C$35,2,0),0)</f>
        <v>3</v>
      </c>
      <c r="P672" s="62" t="s">
        <v>115</v>
      </c>
      <c r="Q672" s="63">
        <f>IFERROR(VLOOKUP(P672,'Listas Activos'!$B$38:$C$42,2,0),0)</f>
        <v>3</v>
      </c>
      <c r="R672" s="63">
        <f t="shared" si="40"/>
        <v>3</v>
      </c>
      <c r="S672" s="93" t="str">
        <f>IFERROR(VLOOKUP(R672,'Listas Activos'!$B$4:$C$7,2,0),"-")</f>
        <v>Medio</v>
      </c>
      <c r="T672" s="66"/>
      <c r="U672" s="64" t="s">
        <v>116</v>
      </c>
      <c r="V672" s="137"/>
      <c r="W672" s="137"/>
      <c r="X672" s="137"/>
      <c r="Y672" s="137"/>
      <c r="Z672" s="64"/>
      <c r="AA672" s="137"/>
      <c r="AB672" s="137"/>
      <c r="AC672" s="137"/>
      <c r="AD672" s="138"/>
      <c r="AE672" s="137"/>
      <c r="AF672" s="124"/>
      <c r="AG672" s="137"/>
      <c r="AH672" s="139"/>
      <c r="AI672" s="94" t="str">
        <f>IF(ISERROR(VLOOKUP(AG672,'Listas Ley Transparencia'!$H$3:$M$17,2,0)),"",VLOOKUP(AG672,'Listas Ley Transparencia'!$H$3:$M$17,2,0))</f>
        <v/>
      </c>
      <c r="AJ672" s="95" t="str">
        <f>IF(ISERROR(VLOOKUP(AG672,'Listas Ley Transparencia'!$H$3:$M$17,3,0)),"",VLOOKUP(AG672,'Listas Ley Transparencia'!$H$3:$M$17,3,0))</f>
        <v/>
      </c>
      <c r="AK672" s="95" t="str">
        <f>IF(ISERROR(VLOOKUP(AG672,'Listas Ley Transparencia'!$H$3:$M$17,4,0)),"",VLOOKUP(AG672,'Listas Ley Transparencia'!$H$3:$M$17,4,0))</f>
        <v/>
      </c>
      <c r="AL672" s="96" t="str">
        <f>IF(ISERROR(VLOOKUP(AG672,'Listas Ley Transparencia'!$H$3:$M$17,6,0)),"",VLOOKUP(AG672,'Listas Ley Transparencia'!$H$3:$M$17,6,0))</f>
        <v/>
      </c>
      <c r="AM672" s="64"/>
      <c r="AN672" s="138"/>
      <c r="AO672" s="137"/>
      <c r="AP672" s="137"/>
      <c r="AQ672" s="139"/>
    </row>
    <row r="673" spans="1:43" ht="0" hidden="1" customHeight="1">
      <c r="A673" s="67">
        <v>666</v>
      </c>
      <c r="B673" s="148" t="s">
        <v>1355</v>
      </c>
      <c r="C673" s="62" t="s">
        <v>1356</v>
      </c>
      <c r="D673" s="256" t="s">
        <v>1454</v>
      </c>
      <c r="E673" s="423" t="s">
        <v>1453</v>
      </c>
      <c r="F673" s="289" t="s">
        <v>90</v>
      </c>
      <c r="G673" s="256" t="s">
        <v>1355</v>
      </c>
      <c r="H673" s="274" t="s">
        <v>890</v>
      </c>
      <c r="I673" s="274" t="s">
        <v>1488</v>
      </c>
      <c r="J673" s="146" t="s">
        <v>93</v>
      </c>
      <c r="K673" s="61" t="s">
        <v>154</v>
      </c>
      <c r="L673" s="62" t="s">
        <v>125</v>
      </c>
      <c r="M673" s="63">
        <f>IFERROR(VLOOKUP(L673,'Listas Activos'!$B$24:$C$28,2,0),0)</f>
        <v>3</v>
      </c>
      <c r="N673" s="62" t="s">
        <v>115</v>
      </c>
      <c r="O673" s="63">
        <f>IFERROR(VLOOKUP(N673,'Listas Activos'!$B$31:$C$35,2,0),0)</f>
        <v>3</v>
      </c>
      <c r="P673" s="62" t="s">
        <v>115</v>
      </c>
      <c r="Q673" s="63">
        <f>IFERROR(VLOOKUP(P673,'Listas Activos'!$B$38:$C$42,2,0),0)</f>
        <v>3</v>
      </c>
      <c r="R673" s="63">
        <f t="shared" si="40"/>
        <v>3</v>
      </c>
      <c r="S673" s="93" t="str">
        <f>IFERROR(VLOOKUP(R673,'Listas Activos'!$B$4:$C$7,2,0),"-")</f>
        <v>Medio</v>
      </c>
      <c r="T673" s="66"/>
      <c r="U673" s="64" t="s">
        <v>116</v>
      </c>
      <c r="V673" s="137"/>
      <c r="W673" s="137"/>
      <c r="X673" s="137"/>
      <c r="Y673" s="137"/>
      <c r="Z673" s="64"/>
      <c r="AA673" s="137"/>
      <c r="AB673" s="137"/>
      <c r="AC673" s="137"/>
      <c r="AD673" s="138"/>
      <c r="AE673" s="137"/>
      <c r="AF673" s="124"/>
      <c r="AG673" s="137"/>
      <c r="AH673" s="139"/>
      <c r="AI673" s="94" t="str">
        <f>IF(ISERROR(VLOOKUP(AG673,'Listas Ley Transparencia'!$H$3:$M$17,2,0)),"",VLOOKUP(AG673,'Listas Ley Transparencia'!$H$3:$M$17,2,0))</f>
        <v/>
      </c>
      <c r="AJ673" s="95" t="str">
        <f>IF(ISERROR(VLOOKUP(AG673,'Listas Ley Transparencia'!$H$3:$M$17,3,0)),"",VLOOKUP(AG673,'Listas Ley Transparencia'!$H$3:$M$17,3,0))</f>
        <v/>
      </c>
      <c r="AK673" s="95" t="str">
        <f>IF(ISERROR(VLOOKUP(AG673,'Listas Ley Transparencia'!$H$3:$M$17,4,0)),"",VLOOKUP(AG673,'Listas Ley Transparencia'!$H$3:$M$17,4,0))</f>
        <v/>
      </c>
      <c r="AL673" s="96" t="str">
        <f>IF(ISERROR(VLOOKUP(AG673,'Listas Ley Transparencia'!$H$3:$M$17,6,0)),"",VLOOKUP(AG673,'Listas Ley Transparencia'!$H$3:$M$17,6,0))</f>
        <v/>
      </c>
      <c r="AM673" s="64"/>
      <c r="AN673" s="138"/>
      <c r="AO673" s="137"/>
      <c r="AP673" s="137"/>
      <c r="AQ673" s="139"/>
    </row>
    <row r="674" spans="1:43" ht="0" hidden="1" customHeight="1">
      <c r="A674" s="67">
        <v>667</v>
      </c>
      <c r="B674" s="148" t="s">
        <v>1355</v>
      </c>
      <c r="C674" s="62" t="s">
        <v>1356</v>
      </c>
      <c r="D674" s="256" t="s">
        <v>1455</v>
      </c>
      <c r="E674" s="423" t="s">
        <v>1456</v>
      </c>
      <c r="F674" s="289" t="s">
        <v>90</v>
      </c>
      <c r="G674" s="256" t="s">
        <v>1355</v>
      </c>
      <c r="H674" s="274" t="s">
        <v>890</v>
      </c>
      <c r="I674" s="274" t="s">
        <v>1488</v>
      </c>
      <c r="J674" s="146" t="s">
        <v>93</v>
      </c>
      <c r="K674" s="61" t="s">
        <v>154</v>
      </c>
      <c r="L674" s="62" t="s">
        <v>125</v>
      </c>
      <c r="M674" s="63">
        <f>IFERROR(VLOOKUP(L674,'Listas Activos'!$B$24:$C$28,2,0),0)</f>
        <v>3</v>
      </c>
      <c r="N674" s="62" t="s">
        <v>115</v>
      </c>
      <c r="O674" s="63">
        <f>IFERROR(VLOOKUP(N674,'Listas Activos'!$B$31:$C$35,2,0),0)</f>
        <v>3</v>
      </c>
      <c r="P674" s="62" t="s">
        <v>115</v>
      </c>
      <c r="Q674" s="63">
        <f>IFERROR(VLOOKUP(P674,'Listas Activos'!$B$38:$C$42,2,0),0)</f>
        <v>3</v>
      </c>
      <c r="R674" s="63">
        <f t="shared" si="40"/>
        <v>3</v>
      </c>
      <c r="S674" s="93" t="str">
        <f>IFERROR(VLOOKUP(R674,'Listas Activos'!$B$4:$C$7,2,0),"-")</f>
        <v>Medio</v>
      </c>
      <c r="T674" s="66"/>
      <c r="U674" s="64" t="s">
        <v>116</v>
      </c>
      <c r="V674" s="137"/>
      <c r="W674" s="137"/>
      <c r="X674" s="137"/>
      <c r="Y674" s="137"/>
      <c r="Z674" s="64"/>
      <c r="AA674" s="137"/>
      <c r="AB674" s="137"/>
      <c r="AC674" s="137"/>
      <c r="AD674" s="138"/>
      <c r="AE674" s="137"/>
      <c r="AF674" s="124"/>
      <c r="AG674" s="137"/>
      <c r="AH674" s="139"/>
      <c r="AI674" s="94" t="str">
        <f>IF(ISERROR(VLOOKUP(AG674,'Listas Ley Transparencia'!$H$3:$M$17,2,0)),"",VLOOKUP(AG674,'Listas Ley Transparencia'!$H$3:$M$17,2,0))</f>
        <v/>
      </c>
      <c r="AJ674" s="95" t="str">
        <f>IF(ISERROR(VLOOKUP(AG674,'Listas Ley Transparencia'!$H$3:$M$17,3,0)),"",VLOOKUP(AG674,'Listas Ley Transparencia'!$H$3:$M$17,3,0))</f>
        <v/>
      </c>
      <c r="AK674" s="95" t="str">
        <f>IF(ISERROR(VLOOKUP(AG674,'Listas Ley Transparencia'!$H$3:$M$17,4,0)),"",VLOOKUP(AG674,'Listas Ley Transparencia'!$H$3:$M$17,4,0))</f>
        <v/>
      </c>
      <c r="AL674" s="96" t="str">
        <f>IF(ISERROR(VLOOKUP(AG674,'Listas Ley Transparencia'!$H$3:$M$17,6,0)),"",VLOOKUP(AG674,'Listas Ley Transparencia'!$H$3:$M$17,6,0))</f>
        <v/>
      </c>
      <c r="AM674" s="64"/>
      <c r="AN674" s="138"/>
      <c r="AO674" s="137"/>
      <c r="AP674" s="137"/>
      <c r="AQ674" s="139"/>
    </row>
    <row r="675" spans="1:43" ht="0" hidden="1" customHeight="1">
      <c r="A675" s="67">
        <v>668</v>
      </c>
      <c r="B675" s="148" t="s">
        <v>1355</v>
      </c>
      <c r="C675" s="62" t="s">
        <v>1356</v>
      </c>
      <c r="D675" s="256" t="s">
        <v>1457</v>
      </c>
      <c r="E675" s="423" t="s">
        <v>1456</v>
      </c>
      <c r="F675" s="289" t="s">
        <v>90</v>
      </c>
      <c r="G675" s="256" t="s">
        <v>1355</v>
      </c>
      <c r="H675" s="274" t="s">
        <v>890</v>
      </c>
      <c r="I675" s="274" t="s">
        <v>1488</v>
      </c>
      <c r="J675" s="146" t="s">
        <v>93</v>
      </c>
      <c r="K675" s="61" t="s">
        <v>154</v>
      </c>
      <c r="L675" s="62" t="s">
        <v>125</v>
      </c>
      <c r="M675" s="63">
        <f>IFERROR(VLOOKUP(L675,'Listas Activos'!$B$24:$C$28,2,0),0)</f>
        <v>3</v>
      </c>
      <c r="N675" s="62" t="s">
        <v>115</v>
      </c>
      <c r="O675" s="63">
        <f>IFERROR(VLOOKUP(N675,'Listas Activos'!$B$31:$C$35,2,0),0)</f>
        <v>3</v>
      </c>
      <c r="P675" s="62" t="s">
        <v>115</v>
      </c>
      <c r="Q675" s="63">
        <f>IFERROR(VLOOKUP(P675,'Listas Activos'!$B$38:$C$42,2,0),0)</f>
        <v>3</v>
      </c>
      <c r="R675" s="63">
        <f t="shared" si="40"/>
        <v>3</v>
      </c>
      <c r="S675" s="93" t="str">
        <f>IFERROR(VLOOKUP(R675,'Listas Activos'!$B$4:$C$7,2,0),"-")</f>
        <v>Medio</v>
      </c>
      <c r="T675" s="66"/>
      <c r="U675" s="64" t="s">
        <v>116</v>
      </c>
      <c r="V675" s="137"/>
      <c r="W675" s="137"/>
      <c r="X675" s="137"/>
      <c r="Y675" s="137"/>
      <c r="Z675" s="64"/>
      <c r="AA675" s="137"/>
      <c r="AB675" s="137"/>
      <c r="AC675" s="137"/>
      <c r="AD675" s="138"/>
      <c r="AE675" s="137"/>
      <c r="AF675" s="124"/>
      <c r="AG675" s="137"/>
      <c r="AH675" s="139"/>
      <c r="AI675" s="94" t="str">
        <f>IF(ISERROR(VLOOKUP(AG675,'Listas Ley Transparencia'!$H$3:$M$17,2,0)),"",VLOOKUP(AG675,'Listas Ley Transparencia'!$H$3:$M$17,2,0))</f>
        <v/>
      </c>
      <c r="AJ675" s="95" t="str">
        <f>IF(ISERROR(VLOOKUP(AG675,'Listas Ley Transparencia'!$H$3:$M$17,3,0)),"",VLOOKUP(AG675,'Listas Ley Transparencia'!$H$3:$M$17,3,0))</f>
        <v/>
      </c>
      <c r="AK675" s="95" t="str">
        <f>IF(ISERROR(VLOOKUP(AG675,'Listas Ley Transparencia'!$H$3:$M$17,4,0)),"",VLOOKUP(AG675,'Listas Ley Transparencia'!$H$3:$M$17,4,0))</f>
        <v/>
      </c>
      <c r="AL675" s="96" t="str">
        <f>IF(ISERROR(VLOOKUP(AG675,'Listas Ley Transparencia'!$H$3:$M$17,6,0)),"",VLOOKUP(AG675,'Listas Ley Transparencia'!$H$3:$M$17,6,0))</f>
        <v/>
      </c>
      <c r="AM675" s="64"/>
      <c r="AN675" s="138"/>
      <c r="AO675" s="137"/>
      <c r="AP675" s="137"/>
      <c r="AQ675" s="139"/>
    </row>
    <row r="676" spans="1:43" ht="0" hidden="1" customHeight="1">
      <c r="A676" s="67">
        <v>669</v>
      </c>
      <c r="B676" s="148" t="s">
        <v>1355</v>
      </c>
      <c r="C676" s="62" t="s">
        <v>1356</v>
      </c>
      <c r="D676" s="256" t="s">
        <v>1458</v>
      </c>
      <c r="E676" s="423" t="s">
        <v>1459</v>
      </c>
      <c r="F676" s="289" t="s">
        <v>90</v>
      </c>
      <c r="G676" s="256" t="s">
        <v>1355</v>
      </c>
      <c r="H676" s="274" t="s">
        <v>890</v>
      </c>
      <c r="I676" s="274" t="s">
        <v>1488</v>
      </c>
      <c r="J676" s="146" t="s">
        <v>93</v>
      </c>
      <c r="K676" s="61" t="s">
        <v>154</v>
      </c>
      <c r="L676" s="62" t="s">
        <v>125</v>
      </c>
      <c r="M676" s="63">
        <f>IFERROR(VLOOKUP(L676,'Listas Activos'!$B$24:$C$28,2,0),0)</f>
        <v>3</v>
      </c>
      <c r="N676" s="62" t="s">
        <v>115</v>
      </c>
      <c r="O676" s="63">
        <f>IFERROR(VLOOKUP(N676,'Listas Activos'!$B$31:$C$35,2,0),0)</f>
        <v>3</v>
      </c>
      <c r="P676" s="62" t="s">
        <v>115</v>
      </c>
      <c r="Q676" s="63">
        <f>IFERROR(VLOOKUP(P676,'Listas Activos'!$B$38:$C$42,2,0),0)</f>
        <v>3</v>
      </c>
      <c r="R676" s="63">
        <f t="shared" si="40"/>
        <v>3</v>
      </c>
      <c r="S676" s="93" t="str">
        <f>IFERROR(VLOOKUP(R676,'Listas Activos'!$B$4:$C$7,2,0),"-")</f>
        <v>Medio</v>
      </c>
      <c r="T676" s="66"/>
      <c r="U676" s="64" t="s">
        <v>116</v>
      </c>
      <c r="V676" s="137"/>
      <c r="W676" s="137"/>
      <c r="X676" s="137"/>
      <c r="Y676" s="137"/>
      <c r="Z676" s="64"/>
      <c r="AA676" s="137"/>
      <c r="AB676" s="137"/>
      <c r="AC676" s="137"/>
      <c r="AD676" s="138"/>
      <c r="AE676" s="137"/>
      <c r="AF676" s="124"/>
      <c r="AG676" s="137"/>
      <c r="AH676" s="139"/>
      <c r="AI676" s="94" t="str">
        <f>IF(ISERROR(VLOOKUP(AG676,'Listas Ley Transparencia'!$H$3:$M$17,2,0)),"",VLOOKUP(AG676,'Listas Ley Transparencia'!$H$3:$M$17,2,0))</f>
        <v/>
      </c>
      <c r="AJ676" s="95" t="str">
        <f>IF(ISERROR(VLOOKUP(AG676,'Listas Ley Transparencia'!$H$3:$M$17,3,0)),"",VLOOKUP(AG676,'Listas Ley Transparencia'!$H$3:$M$17,3,0))</f>
        <v/>
      </c>
      <c r="AK676" s="95" t="str">
        <f>IF(ISERROR(VLOOKUP(AG676,'Listas Ley Transparencia'!$H$3:$M$17,4,0)),"",VLOOKUP(AG676,'Listas Ley Transparencia'!$H$3:$M$17,4,0))</f>
        <v/>
      </c>
      <c r="AL676" s="96" t="str">
        <f>IF(ISERROR(VLOOKUP(AG676,'Listas Ley Transparencia'!$H$3:$M$17,6,0)),"",VLOOKUP(AG676,'Listas Ley Transparencia'!$H$3:$M$17,6,0))</f>
        <v/>
      </c>
      <c r="AM676" s="64"/>
      <c r="AN676" s="138"/>
      <c r="AO676" s="137"/>
      <c r="AP676" s="137"/>
      <c r="AQ676" s="139"/>
    </row>
    <row r="677" spans="1:43" ht="0" hidden="1" customHeight="1">
      <c r="A677" s="67">
        <v>670</v>
      </c>
      <c r="B677" s="148" t="s">
        <v>1355</v>
      </c>
      <c r="C677" s="62" t="s">
        <v>1356</v>
      </c>
      <c r="D677" s="256" t="s">
        <v>1460</v>
      </c>
      <c r="E677" s="423" t="s">
        <v>1459</v>
      </c>
      <c r="F677" s="289" t="s">
        <v>90</v>
      </c>
      <c r="G677" s="256" t="s">
        <v>1355</v>
      </c>
      <c r="H677" s="274" t="s">
        <v>890</v>
      </c>
      <c r="I677" s="274" t="s">
        <v>1488</v>
      </c>
      <c r="J677" s="146" t="s">
        <v>93</v>
      </c>
      <c r="K677" s="61" t="s">
        <v>154</v>
      </c>
      <c r="L677" s="62" t="s">
        <v>125</v>
      </c>
      <c r="M677" s="63">
        <f>IFERROR(VLOOKUP(L677,'Listas Activos'!$B$24:$C$28,2,0),0)</f>
        <v>3</v>
      </c>
      <c r="N677" s="62" t="s">
        <v>115</v>
      </c>
      <c r="O677" s="63">
        <f>IFERROR(VLOOKUP(N677,'Listas Activos'!$B$31:$C$35,2,0),0)</f>
        <v>3</v>
      </c>
      <c r="P677" s="62" t="s">
        <v>115</v>
      </c>
      <c r="Q677" s="63">
        <f>IFERROR(VLOOKUP(P677,'Listas Activos'!$B$38:$C$42,2,0),0)</f>
        <v>3</v>
      </c>
      <c r="R677" s="63">
        <f t="shared" si="40"/>
        <v>3</v>
      </c>
      <c r="S677" s="93" t="str">
        <f>IFERROR(VLOOKUP(R677,'Listas Activos'!$B$4:$C$7,2,0),"-")</f>
        <v>Medio</v>
      </c>
      <c r="T677" s="66"/>
      <c r="U677" s="64" t="s">
        <v>116</v>
      </c>
      <c r="V677" s="137"/>
      <c r="W677" s="137"/>
      <c r="X677" s="137"/>
      <c r="Y677" s="137"/>
      <c r="Z677" s="64"/>
      <c r="AA677" s="137"/>
      <c r="AB677" s="137"/>
      <c r="AC677" s="137"/>
      <c r="AD677" s="138"/>
      <c r="AE677" s="137"/>
      <c r="AF677" s="124"/>
      <c r="AG677" s="137"/>
      <c r="AH677" s="139"/>
      <c r="AI677" s="94" t="str">
        <f>IF(ISERROR(VLOOKUP(AG677,'Listas Ley Transparencia'!$H$3:$M$17,2,0)),"",VLOOKUP(AG677,'Listas Ley Transparencia'!$H$3:$M$17,2,0))</f>
        <v/>
      </c>
      <c r="AJ677" s="95" t="str">
        <f>IF(ISERROR(VLOOKUP(AG677,'Listas Ley Transparencia'!$H$3:$M$17,3,0)),"",VLOOKUP(AG677,'Listas Ley Transparencia'!$H$3:$M$17,3,0))</f>
        <v/>
      </c>
      <c r="AK677" s="95" t="str">
        <f>IF(ISERROR(VLOOKUP(AG677,'Listas Ley Transparencia'!$H$3:$M$17,4,0)),"",VLOOKUP(AG677,'Listas Ley Transparencia'!$H$3:$M$17,4,0))</f>
        <v/>
      </c>
      <c r="AL677" s="96" t="str">
        <f>IF(ISERROR(VLOOKUP(AG677,'Listas Ley Transparencia'!$H$3:$M$17,6,0)),"",VLOOKUP(AG677,'Listas Ley Transparencia'!$H$3:$M$17,6,0))</f>
        <v/>
      </c>
      <c r="AM677" s="64"/>
      <c r="AN677" s="138"/>
      <c r="AO677" s="137"/>
      <c r="AP677" s="137"/>
      <c r="AQ677" s="139"/>
    </row>
    <row r="678" spans="1:43" ht="0" hidden="1" customHeight="1">
      <c r="A678" s="67">
        <v>671</v>
      </c>
      <c r="B678" s="148" t="s">
        <v>1355</v>
      </c>
      <c r="C678" s="62" t="s">
        <v>1356</v>
      </c>
      <c r="D678" s="256" t="s">
        <v>1461</v>
      </c>
      <c r="E678" s="423" t="s">
        <v>1462</v>
      </c>
      <c r="F678" s="289" t="s">
        <v>90</v>
      </c>
      <c r="G678" s="256" t="s">
        <v>1355</v>
      </c>
      <c r="H678" s="274" t="s">
        <v>890</v>
      </c>
      <c r="I678" s="274" t="s">
        <v>1488</v>
      </c>
      <c r="J678" s="146" t="s">
        <v>93</v>
      </c>
      <c r="K678" s="61" t="s">
        <v>154</v>
      </c>
      <c r="L678" s="62" t="s">
        <v>125</v>
      </c>
      <c r="M678" s="63">
        <f>IFERROR(VLOOKUP(L678,'Listas Activos'!$B$24:$C$28,2,0),0)</f>
        <v>3</v>
      </c>
      <c r="N678" s="62" t="s">
        <v>115</v>
      </c>
      <c r="O678" s="63">
        <f>IFERROR(VLOOKUP(N678,'Listas Activos'!$B$31:$C$35,2,0),0)</f>
        <v>3</v>
      </c>
      <c r="P678" s="62" t="s">
        <v>115</v>
      </c>
      <c r="Q678" s="63">
        <f>IFERROR(VLOOKUP(P678,'Listas Activos'!$B$38:$C$42,2,0),0)</f>
        <v>3</v>
      </c>
      <c r="R678" s="63">
        <f t="shared" si="40"/>
        <v>3</v>
      </c>
      <c r="S678" s="93" t="str">
        <f>IFERROR(VLOOKUP(R678,'Listas Activos'!$B$4:$C$7,2,0),"-")</f>
        <v>Medio</v>
      </c>
      <c r="T678" s="66"/>
      <c r="U678" s="64" t="s">
        <v>116</v>
      </c>
      <c r="V678" s="137"/>
      <c r="W678" s="137"/>
      <c r="X678" s="137"/>
      <c r="Y678" s="137"/>
      <c r="Z678" s="64"/>
      <c r="AA678" s="137"/>
      <c r="AB678" s="137"/>
      <c r="AC678" s="137"/>
      <c r="AD678" s="138"/>
      <c r="AE678" s="137"/>
      <c r="AF678" s="124"/>
      <c r="AG678" s="137"/>
      <c r="AH678" s="139"/>
      <c r="AI678" s="94" t="str">
        <f>IF(ISERROR(VLOOKUP(AG678,'Listas Ley Transparencia'!$H$3:$M$17,2,0)),"",VLOOKUP(AG678,'Listas Ley Transparencia'!$H$3:$M$17,2,0))</f>
        <v/>
      </c>
      <c r="AJ678" s="95" t="str">
        <f>IF(ISERROR(VLOOKUP(AG678,'Listas Ley Transparencia'!$H$3:$M$17,3,0)),"",VLOOKUP(AG678,'Listas Ley Transparencia'!$H$3:$M$17,3,0))</f>
        <v/>
      </c>
      <c r="AK678" s="95" t="str">
        <f>IF(ISERROR(VLOOKUP(AG678,'Listas Ley Transparencia'!$H$3:$M$17,4,0)),"",VLOOKUP(AG678,'Listas Ley Transparencia'!$H$3:$M$17,4,0))</f>
        <v/>
      </c>
      <c r="AL678" s="96" t="str">
        <f>IF(ISERROR(VLOOKUP(AG678,'Listas Ley Transparencia'!$H$3:$M$17,6,0)),"",VLOOKUP(AG678,'Listas Ley Transparencia'!$H$3:$M$17,6,0))</f>
        <v/>
      </c>
      <c r="AM678" s="64"/>
      <c r="AN678" s="138"/>
      <c r="AO678" s="137"/>
      <c r="AP678" s="137"/>
      <c r="AQ678" s="139"/>
    </row>
    <row r="679" spans="1:43" ht="0" hidden="1" customHeight="1">
      <c r="A679" s="67">
        <v>672</v>
      </c>
      <c r="B679" s="148" t="s">
        <v>1355</v>
      </c>
      <c r="C679" s="62" t="s">
        <v>1356</v>
      </c>
      <c r="D679" s="256" t="s">
        <v>1463</v>
      </c>
      <c r="E679" s="423" t="s">
        <v>1464</v>
      </c>
      <c r="F679" s="289" t="s">
        <v>90</v>
      </c>
      <c r="G679" s="256" t="s">
        <v>1355</v>
      </c>
      <c r="H679" s="274" t="s">
        <v>890</v>
      </c>
      <c r="I679" s="274" t="s">
        <v>1488</v>
      </c>
      <c r="J679" s="146" t="s">
        <v>93</v>
      </c>
      <c r="K679" s="61" t="s">
        <v>154</v>
      </c>
      <c r="L679" s="62" t="s">
        <v>125</v>
      </c>
      <c r="M679" s="63">
        <f>IFERROR(VLOOKUP(L679,'Listas Activos'!$B$24:$C$28,2,0),0)</f>
        <v>3</v>
      </c>
      <c r="N679" s="62" t="s">
        <v>115</v>
      </c>
      <c r="O679" s="63">
        <f>IFERROR(VLOOKUP(N679,'Listas Activos'!$B$31:$C$35,2,0),0)</f>
        <v>3</v>
      </c>
      <c r="P679" s="62" t="s">
        <v>115</v>
      </c>
      <c r="Q679" s="63">
        <f>IFERROR(VLOOKUP(P679,'Listas Activos'!$B$38:$C$42,2,0),0)</f>
        <v>3</v>
      </c>
      <c r="R679" s="63">
        <f t="shared" si="40"/>
        <v>3</v>
      </c>
      <c r="S679" s="93" t="str">
        <f>IFERROR(VLOOKUP(R679,'Listas Activos'!$B$4:$C$7,2,0),"-")</f>
        <v>Medio</v>
      </c>
      <c r="T679" s="66"/>
      <c r="U679" s="64" t="s">
        <v>116</v>
      </c>
      <c r="V679" s="137"/>
      <c r="W679" s="137"/>
      <c r="X679" s="137"/>
      <c r="Y679" s="137"/>
      <c r="Z679" s="64"/>
      <c r="AA679" s="137"/>
      <c r="AB679" s="137"/>
      <c r="AC679" s="137"/>
      <c r="AD679" s="138"/>
      <c r="AE679" s="137"/>
      <c r="AF679" s="124"/>
      <c r="AG679" s="137"/>
      <c r="AH679" s="139"/>
      <c r="AI679" s="94" t="str">
        <f>IF(ISERROR(VLOOKUP(AG679,'Listas Ley Transparencia'!$H$3:$M$17,2,0)),"",VLOOKUP(AG679,'Listas Ley Transparencia'!$H$3:$M$17,2,0))</f>
        <v/>
      </c>
      <c r="AJ679" s="95" t="str">
        <f>IF(ISERROR(VLOOKUP(AG679,'Listas Ley Transparencia'!$H$3:$M$17,3,0)),"",VLOOKUP(AG679,'Listas Ley Transparencia'!$H$3:$M$17,3,0))</f>
        <v/>
      </c>
      <c r="AK679" s="95" t="str">
        <f>IF(ISERROR(VLOOKUP(AG679,'Listas Ley Transparencia'!$H$3:$M$17,4,0)),"",VLOOKUP(AG679,'Listas Ley Transparencia'!$H$3:$M$17,4,0))</f>
        <v/>
      </c>
      <c r="AL679" s="96" t="str">
        <f>IF(ISERROR(VLOOKUP(AG679,'Listas Ley Transparencia'!$H$3:$M$17,6,0)),"",VLOOKUP(AG679,'Listas Ley Transparencia'!$H$3:$M$17,6,0))</f>
        <v/>
      </c>
      <c r="AM679" s="64"/>
      <c r="AN679" s="138"/>
      <c r="AO679" s="137"/>
      <c r="AP679" s="137"/>
      <c r="AQ679" s="139"/>
    </row>
    <row r="680" spans="1:43" ht="0" hidden="1" customHeight="1">
      <c r="A680" s="67">
        <v>673</v>
      </c>
      <c r="B680" s="148" t="s">
        <v>1355</v>
      </c>
      <c r="C680" s="62" t="s">
        <v>1356</v>
      </c>
      <c r="D680" s="256" t="s">
        <v>1465</v>
      </c>
      <c r="E680" s="423" t="s">
        <v>1403</v>
      </c>
      <c r="F680" s="289" t="s">
        <v>90</v>
      </c>
      <c r="G680" s="256" t="s">
        <v>1355</v>
      </c>
      <c r="H680" s="274" t="s">
        <v>890</v>
      </c>
      <c r="I680" s="274" t="s">
        <v>1488</v>
      </c>
      <c r="J680" s="146" t="s">
        <v>93</v>
      </c>
      <c r="K680" s="61" t="s">
        <v>163</v>
      </c>
      <c r="L680" s="62" t="s">
        <v>143</v>
      </c>
      <c r="M680" s="63">
        <f>IFERROR(VLOOKUP(L680,'Listas Activos'!$B$24:$C$28,2,0),0)</f>
        <v>1</v>
      </c>
      <c r="N680" s="62" t="s">
        <v>115</v>
      </c>
      <c r="O680" s="63">
        <f>IFERROR(VLOOKUP(N680,'Listas Activos'!$B$31:$C$35,2,0),0)</f>
        <v>3</v>
      </c>
      <c r="P680" s="62" t="s">
        <v>115</v>
      </c>
      <c r="Q680" s="63">
        <f>IFERROR(VLOOKUP(P680,'Listas Activos'!$B$38:$C$42,2,0),0)</f>
        <v>3</v>
      </c>
      <c r="R680" s="63">
        <f t="shared" si="40"/>
        <v>3</v>
      </c>
      <c r="S680" s="93" t="str">
        <f>IFERROR(VLOOKUP(R680,'Listas Activos'!$B$4:$C$7,2,0),"-")</f>
        <v>Medio</v>
      </c>
      <c r="T680" s="66"/>
      <c r="U680" s="64" t="s">
        <v>116</v>
      </c>
      <c r="V680" s="137"/>
      <c r="W680" s="137"/>
      <c r="X680" s="137"/>
      <c r="Y680" s="137"/>
      <c r="Z680" s="64"/>
      <c r="AA680" s="137"/>
      <c r="AB680" s="137"/>
      <c r="AC680" s="137"/>
      <c r="AD680" s="138"/>
      <c r="AE680" s="137"/>
      <c r="AF680" s="124"/>
      <c r="AG680" s="137"/>
      <c r="AH680" s="139"/>
      <c r="AI680" s="94" t="str">
        <f>IF(ISERROR(VLOOKUP(AG680,'Listas Ley Transparencia'!$H$3:$M$17,2,0)),"",VLOOKUP(AG680,'Listas Ley Transparencia'!$H$3:$M$17,2,0))</f>
        <v/>
      </c>
      <c r="AJ680" s="95" t="str">
        <f>IF(ISERROR(VLOOKUP(AG680,'Listas Ley Transparencia'!$H$3:$M$17,3,0)),"",VLOOKUP(AG680,'Listas Ley Transparencia'!$H$3:$M$17,3,0))</f>
        <v/>
      </c>
      <c r="AK680" s="95" t="str">
        <f>IF(ISERROR(VLOOKUP(AG680,'Listas Ley Transparencia'!$H$3:$M$17,4,0)),"",VLOOKUP(AG680,'Listas Ley Transparencia'!$H$3:$M$17,4,0))</f>
        <v/>
      </c>
      <c r="AL680" s="96" t="str">
        <f>IF(ISERROR(VLOOKUP(AG680,'Listas Ley Transparencia'!$H$3:$M$17,6,0)),"",VLOOKUP(AG680,'Listas Ley Transparencia'!$H$3:$M$17,6,0))</f>
        <v/>
      </c>
      <c r="AM680" s="64"/>
      <c r="AN680" s="138"/>
      <c r="AO680" s="137"/>
      <c r="AP680" s="137"/>
      <c r="AQ680" s="139"/>
    </row>
    <row r="681" spans="1:43" ht="0" hidden="1" customHeight="1">
      <c r="A681" s="67">
        <v>674</v>
      </c>
      <c r="B681" s="148" t="s">
        <v>1355</v>
      </c>
      <c r="C681" s="62" t="s">
        <v>1356</v>
      </c>
      <c r="D681" s="256" t="s">
        <v>1466</v>
      </c>
      <c r="E681" s="423" t="s">
        <v>1403</v>
      </c>
      <c r="F681" s="289" t="s">
        <v>90</v>
      </c>
      <c r="G681" s="256" t="s">
        <v>1355</v>
      </c>
      <c r="H681" s="274" t="s">
        <v>890</v>
      </c>
      <c r="I681" s="274" t="s">
        <v>1488</v>
      </c>
      <c r="J681" s="146" t="s">
        <v>93</v>
      </c>
      <c r="K681" s="61" t="s">
        <v>163</v>
      </c>
      <c r="L681" s="62" t="s">
        <v>125</v>
      </c>
      <c r="M681" s="63">
        <f>IFERROR(VLOOKUP(L681,'Listas Activos'!$B$24:$C$28,2,0),0)</f>
        <v>3</v>
      </c>
      <c r="N681" s="62" t="s">
        <v>115</v>
      </c>
      <c r="O681" s="63">
        <f>IFERROR(VLOOKUP(N681,'Listas Activos'!$B$31:$C$35,2,0),0)</f>
        <v>3</v>
      </c>
      <c r="P681" s="62" t="s">
        <v>115</v>
      </c>
      <c r="Q681" s="63">
        <f>IFERROR(VLOOKUP(P681,'Listas Activos'!$B$38:$C$42,2,0),0)</f>
        <v>3</v>
      </c>
      <c r="R681" s="63">
        <f t="shared" si="40"/>
        <v>3</v>
      </c>
      <c r="S681" s="93" t="str">
        <f>IFERROR(VLOOKUP(R681,'Listas Activos'!$B$4:$C$7,2,0),"-")</f>
        <v>Medio</v>
      </c>
      <c r="T681" s="66"/>
      <c r="U681" s="64" t="s">
        <v>116</v>
      </c>
      <c r="V681" s="137"/>
      <c r="W681" s="137"/>
      <c r="X681" s="137"/>
      <c r="Y681" s="137"/>
      <c r="Z681" s="64"/>
      <c r="AA681" s="137"/>
      <c r="AB681" s="137"/>
      <c r="AC681" s="137"/>
      <c r="AD681" s="138"/>
      <c r="AE681" s="137"/>
      <c r="AF681" s="124"/>
      <c r="AG681" s="137"/>
      <c r="AH681" s="139"/>
      <c r="AI681" s="94" t="str">
        <f>IF(ISERROR(VLOOKUP(AG681,'Listas Ley Transparencia'!$H$3:$M$17,2,0)),"",VLOOKUP(AG681,'Listas Ley Transparencia'!$H$3:$M$17,2,0))</f>
        <v/>
      </c>
      <c r="AJ681" s="95" t="str">
        <f>IF(ISERROR(VLOOKUP(AG681,'Listas Ley Transparencia'!$H$3:$M$17,3,0)),"",VLOOKUP(AG681,'Listas Ley Transparencia'!$H$3:$M$17,3,0))</f>
        <v/>
      </c>
      <c r="AK681" s="95" t="str">
        <f>IF(ISERROR(VLOOKUP(AG681,'Listas Ley Transparencia'!$H$3:$M$17,4,0)),"",VLOOKUP(AG681,'Listas Ley Transparencia'!$H$3:$M$17,4,0))</f>
        <v/>
      </c>
      <c r="AL681" s="96" t="str">
        <f>IF(ISERROR(VLOOKUP(AG681,'Listas Ley Transparencia'!$H$3:$M$17,6,0)),"",VLOOKUP(AG681,'Listas Ley Transparencia'!$H$3:$M$17,6,0))</f>
        <v/>
      </c>
      <c r="AM681" s="64"/>
      <c r="AN681" s="138"/>
      <c r="AO681" s="137"/>
      <c r="AP681" s="137"/>
      <c r="AQ681" s="139"/>
    </row>
    <row r="682" spans="1:43" ht="0" hidden="1" customHeight="1">
      <c r="A682" s="67">
        <v>675</v>
      </c>
      <c r="B682" s="148" t="s">
        <v>1355</v>
      </c>
      <c r="C682" s="62" t="s">
        <v>1356</v>
      </c>
      <c r="D682" s="256" t="s">
        <v>1467</v>
      </c>
      <c r="E682" s="423" t="s">
        <v>1403</v>
      </c>
      <c r="F682" s="289" t="s">
        <v>90</v>
      </c>
      <c r="G682" s="256" t="s">
        <v>1355</v>
      </c>
      <c r="H682" s="274" t="s">
        <v>890</v>
      </c>
      <c r="I682" s="274" t="s">
        <v>1501</v>
      </c>
      <c r="J682" s="146" t="s">
        <v>93</v>
      </c>
      <c r="K682" s="61" t="s">
        <v>163</v>
      </c>
      <c r="L682" s="62" t="s">
        <v>125</v>
      </c>
      <c r="M682" s="63">
        <f>IFERROR(VLOOKUP(L682,'Listas Activos'!$B$24:$C$28,2,0),0)</f>
        <v>3</v>
      </c>
      <c r="N682" s="62" t="s">
        <v>115</v>
      </c>
      <c r="O682" s="63">
        <f>IFERROR(VLOOKUP(N682,'Listas Activos'!$B$31:$C$35,2,0),0)</f>
        <v>3</v>
      </c>
      <c r="P682" s="62" t="s">
        <v>115</v>
      </c>
      <c r="Q682" s="63">
        <f>IFERROR(VLOOKUP(P682,'Listas Activos'!$B$38:$C$42,2,0),0)</f>
        <v>3</v>
      </c>
      <c r="R682" s="63">
        <f t="shared" si="40"/>
        <v>3</v>
      </c>
      <c r="S682" s="93" t="str">
        <f>IFERROR(VLOOKUP(R682,'Listas Activos'!$B$4:$C$7,2,0),"-")</f>
        <v>Medio</v>
      </c>
      <c r="T682" s="66"/>
      <c r="U682" s="64" t="s">
        <v>116</v>
      </c>
      <c r="V682" s="137"/>
      <c r="W682" s="137"/>
      <c r="X682" s="137"/>
      <c r="Y682" s="137"/>
      <c r="Z682" s="64"/>
      <c r="AA682" s="137"/>
      <c r="AB682" s="137"/>
      <c r="AC682" s="137"/>
      <c r="AD682" s="138"/>
      <c r="AE682" s="137"/>
      <c r="AF682" s="124"/>
      <c r="AG682" s="137"/>
      <c r="AH682" s="139"/>
      <c r="AI682" s="94" t="str">
        <f>IF(ISERROR(VLOOKUP(AG682,'Listas Ley Transparencia'!$H$3:$M$17,2,0)),"",VLOOKUP(AG682,'Listas Ley Transparencia'!$H$3:$M$17,2,0))</f>
        <v/>
      </c>
      <c r="AJ682" s="95" t="str">
        <f>IF(ISERROR(VLOOKUP(AG682,'Listas Ley Transparencia'!$H$3:$M$17,3,0)),"",VLOOKUP(AG682,'Listas Ley Transparencia'!$H$3:$M$17,3,0))</f>
        <v/>
      </c>
      <c r="AK682" s="95" t="str">
        <f>IF(ISERROR(VLOOKUP(AG682,'Listas Ley Transparencia'!$H$3:$M$17,4,0)),"",VLOOKUP(AG682,'Listas Ley Transparencia'!$H$3:$M$17,4,0))</f>
        <v/>
      </c>
      <c r="AL682" s="96" t="str">
        <f>IF(ISERROR(VLOOKUP(AG682,'Listas Ley Transparencia'!$H$3:$M$17,6,0)),"",VLOOKUP(AG682,'Listas Ley Transparencia'!$H$3:$M$17,6,0))</f>
        <v/>
      </c>
      <c r="AM682" s="64"/>
      <c r="AN682" s="138"/>
      <c r="AO682" s="137"/>
      <c r="AP682" s="137"/>
      <c r="AQ682" s="139"/>
    </row>
    <row r="683" spans="1:43" ht="0" hidden="1" customHeight="1">
      <c r="A683" s="67">
        <v>676</v>
      </c>
      <c r="B683" s="148" t="s">
        <v>1355</v>
      </c>
      <c r="C683" s="62" t="s">
        <v>1356</v>
      </c>
      <c r="D683" s="256" t="s">
        <v>1468</v>
      </c>
      <c r="E683" s="423" t="s">
        <v>1403</v>
      </c>
      <c r="F683" s="289" t="s">
        <v>90</v>
      </c>
      <c r="G683" s="256" t="s">
        <v>1355</v>
      </c>
      <c r="H683" s="274" t="s">
        <v>890</v>
      </c>
      <c r="I683" s="274" t="s">
        <v>1501</v>
      </c>
      <c r="J683" s="146" t="s">
        <v>93</v>
      </c>
      <c r="K683" s="61" t="s">
        <v>163</v>
      </c>
      <c r="L683" s="62" t="s">
        <v>125</v>
      </c>
      <c r="M683" s="63">
        <f>IFERROR(VLOOKUP(L683,'Listas Activos'!$B$24:$C$28,2,0),0)</f>
        <v>3</v>
      </c>
      <c r="N683" s="62" t="s">
        <v>115</v>
      </c>
      <c r="O683" s="63">
        <f>IFERROR(VLOOKUP(N683,'Listas Activos'!$B$31:$C$35,2,0),0)</f>
        <v>3</v>
      </c>
      <c r="P683" s="62" t="s">
        <v>115</v>
      </c>
      <c r="Q683" s="63">
        <f>IFERROR(VLOOKUP(P683,'Listas Activos'!$B$38:$C$42,2,0),0)</f>
        <v>3</v>
      </c>
      <c r="R683" s="63">
        <f t="shared" si="40"/>
        <v>3</v>
      </c>
      <c r="S683" s="93" t="str">
        <f>IFERROR(VLOOKUP(R683,'Listas Activos'!$B$4:$C$7,2,0),"-")</f>
        <v>Medio</v>
      </c>
      <c r="T683" s="66"/>
      <c r="U683" s="64" t="s">
        <v>116</v>
      </c>
      <c r="V683" s="137"/>
      <c r="W683" s="137"/>
      <c r="X683" s="137"/>
      <c r="Y683" s="137"/>
      <c r="Z683" s="64"/>
      <c r="AA683" s="137"/>
      <c r="AB683" s="137"/>
      <c r="AC683" s="137"/>
      <c r="AD683" s="138"/>
      <c r="AE683" s="137"/>
      <c r="AF683" s="124"/>
      <c r="AG683" s="137"/>
      <c r="AH683" s="139"/>
      <c r="AI683" s="94" t="str">
        <f>IF(ISERROR(VLOOKUP(AG683,'Listas Ley Transparencia'!$H$3:$M$17,2,0)),"",VLOOKUP(AG683,'Listas Ley Transparencia'!$H$3:$M$17,2,0))</f>
        <v/>
      </c>
      <c r="AJ683" s="95" t="str">
        <f>IF(ISERROR(VLOOKUP(AG683,'Listas Ley Transparencia'!$H$3:$M$17,3,0)),"",VLOOKUP(AG683,'Listas Ley Transparencia'!$H$3:$M$17,3,0))</f>
        <v/>
      </c>
      <c r="AK683" s="95" t="str">
        <f>IF(ISERROR(VLOOKUP(AG683,'Listas Ley Transparencia'!$H$3:$M$17,4,0)),"",VLOOKUP(AG683,'Listas Ley Transparencia'!$H$3:$M$17,4,0))</f>
        <v/>
      </c>
      <c r="AL683" s="96" t="str">
        <f>IF(ISERROR(VLOOKUP(AG683,'Listas Ley Transparencia'!$H$3:$M$17,6,0)),"",VLOOKUP(AG683,'Listas Ley Transparencia'!$H$3:$M$17,6,0))</f>
        <v/>
      </c>
      <c r="AM683" s="64"/>
      <c r="AN683" s="138"/>
      <c r="AO683" s="137"/>
      <c r="AP683" s="137"/>
      <c r="AQ683" s="139"/>
    </row>
    <row r="684" spans="1:43" ht="0" hidden="1" customHeight="1">
      <c r="A684" s="67">
        <v>677</v>
      </c>
      <c r="B684" s="148" t="s">
        <v>1355</v>
      </c>
      <c r="C684" s="62" t="s">
        <v>1356</v>
      </c>
      <c r="D684" s="256" t="s">
        <v>1469</v>
      </c>
      <c r="E684" s="423" t="s">
        <v>1470</v>
      </c>
      <c r="F684" s="289" t="s">
        <v>137</v>
      </c>
      <c r="G684" s="256" t="s">
        <v>1355</v>
      </c>
      <c r="H684" s="274" t="s">
        <v>890</v>
      </c>
      <c r="I684" s="274" t="s">
        <v>1488</v>
      </c>
      <c r="J684" s="146" t="s">
        <v>93</v>
      </c>
      <c r="K684" s="61" t="s">
        <v>154</v>
      </c>
      <c r="L684" s="62" t="s">
        <v>125</v>
      </c>
      <c r="M684" s="63">
        <f>IFERROR(VLOOKUP(L684,'Listas Activos'!$B$24:$C$28,2,0),0)</f>
        <v>3</v>
      </c>
      <c r="N684" s="62" t="s">
        <v>115</v>
      </c>
      <c r="O684" s="63">
        <f>IFERROR(VLOOKUP(N684,'Listas Activos'!$B$31:$C$35,2,0),0)</f>
        <v>3</v>
      </c>
      <c r="P684" s="62" t="s">
        <v>115</v>
      </c>
      <c r="Q684" s="63">
        <f>IFERROR(VLOOKUP(P684,'Listas Activos'!$B$38:$C$42,2,0),0)</f>
        <v>3</v>
      </c>
      <c r="R684" s="63">
        <f t="shared" si="40"/>
        <v>3</v>
      </c>
      <c r="S684" s="93" t="str">
        <f>IFERROR(VLOOKUP(R684,'Listas Activos'!$B$4:$C$7,2,0),"-")</f>
        <v>Medio</v>
      </c>
      <c r="T684" s="225"/>
      <c r="U684" s="64" t="s">
        <v>116</v>
      </c>
      <c r="V684" s="137"/>
      <c r="W684" s="137"/>
      <c r="X684" s="137"/>
      <c r="Y684" s="137"/>
      <c r="Z684" s="64"/>
      <c r="AA684" s="137"/>
      <c r="AB684" s="137"/>
      <c r="AC684" s="137"/>
      <c r="AD684" s="138"/>
      <c r="AE684" s="137"/>
      <c r="AF684" s="124"/>
      <c r="AG684" s="137"/>
      <c r="AH684" s="139"/>
      <c r="AI684" s="94" t="str">
        <f>IF(ISERROR(VLOOKUP(AG684,'Listas Ley Transparencia'!$H$3:$M$17,2,0)),"",VLOOKUP(AG684,'Listas Ley Transparencia'!$H$3:$M$17,2,0))</f>
        <v/>
      </c>
      <c r="AJ684" s="95" t="str">
        <f>IF(ISERROR(VLOOKUP(AG684,'Listas Ley Transparencia'!$H$3:$M$17,3,0)),"",VLOOKUP(AG684,'Listas Ley Transparencia'!$H$3:$M$17,3,0))</f>
        <v/>
      </c>
      <c r="AK684" s="95" t="str">
        <f>IF(ISERROR(VLOOKUP(AG684,'Listas Ley Transparencia'!$H$3:$M$17,4,0)),"",VLOOKUP(AG684,'Listas Ley Transparencia'!$H$3:$M$17,4,0))</f>
        <v/>
      </c>
      <c r="AL684" s="96" t="str">
        <f>IF(ISERROR(VLOOKUP(AG684,'Listas Ley Transparencia'!$H$3:$M$17,6,0)),"",VLOOKUP(AG684,'Listas Ley Transparencia'!$H$3:$M$17,6,0))</f>
        <v/>
      </c>
      <c r="AM684" s="64"/>
      <c r="AN684" s="138"/>
      <c r="AO684" s="137"/>
      <c r="AP684" s="137"/>
      <c r="AQ684" s="139"/>
    </row>
    <row r="685" spans="1:43" ht="0" hidden="1" customHeight="1">
      <c r="A685" s="67">
        <v>678</v>
      </c>
      <c r="B685" s="148" t="s">
        <v>1355</v>
      </c>
      <c r="C685" s="62" t="s">
        <v>1356</v>
      </c>
      <c r="D685" s="256" t="s">
        <v>1471</v>
      </c>
      <c r="E685" s="423" t="s">
        <v>1470</v>
      </c>
      <c r="F685" s="289" t="s">
        <v>137</v>
      </c>
      <c r="G685" s="256" t="s">
        <v>1355</v>
      </c>
      <c r="H685" s="274" t="s">
        <v>890</v>
      </c>
      <c r="I685" s="274" t="s">
        <v>1488</v>
      </c>
      <c r="J685" s="146" t="s">
        <v>93</v>
      </c>
      <c r="K685" s="61" t="s">
        <v>154</v>
      </c>
      <c r="L685" s="62" t="s">
        <v>125</v>
      </c>
      <c r="M685" s="63">
        <f>IFERROR(VLOOKUP(L685,'Listas Activos'!$B$24:$C$28,2,0),0)</f>
        <v>3</v>
      </c>
      <c r="N685" s="62" t="s">
        <v>115</v>
      </c>
      <c r="O685" s="63">
        <f>IFERROR(VLOOKUP(N685,'Listas Activos'!$B$31:$C$35,2,0),0)</f>
        <v>3</v>
      </c>
      <c r="P685" s="62" t="s">
        <v>115</v>
      </c>
      <c r="Q685" s="63">
        <f>IFERROR(VLOOKUP(P685,'Listas Activos'!$B$38:$C$42,2,0),0)</f>
        <v>3</v>
      </c>
      <c r="R685" s="63">
        <f t="shared" si="40"/>
        <v>3</v>
      </c>
      <c r="S685" s="93" t="str">
        <f>IFERROR(VLOOKUP(R685,'Listas Activos'!$B$4:$C$7,2,0),"-")</f>
        <v>Medio</v>
      </c>
      <c r="T685" s="225"/>
      <c r="U685" s="64" t="s">
        <v>116</v>
      </c>
      <c r="V685" s="137"/>
      <c r="W685" s="137"/>
      <c r="X685" s="137"/>
      <c r="Y685" s="137"/>
      <c r="Z685" s="64"/>
      <c r="AA685" s="137"/>
      <c r="AB685" s="137"/>
      <c r="AC685" s="137"/>
      <c r="AD685" s="138"/>
      <c r="AE685" s="137"/>
      <c r="AF685" s="124"/>
      <c r="AG685" s="137"/>
      <c r="AH685" s="139"/>
      <c r="AI685" s="94" t="str">
        <f>IF(ISERROR(VLOOKUP(AG685,'Listas Ley Transparencia'!$H$3:$M$17,2,0)),"",VLOOKUP(AG685,'Listas Ley Transparencia'!$H$3:$M$17,2,0))</f>
        <v/>
      </c>
      <c r="AJ685" s="95" t="str">
        <f>IF(ISERROR(VLOOKUP(AG685,'Listas Ley Transparencia'!$H$3:$M$17,3,0)),"",VLOOKUP(AG685,'Listas Ley Transparencia'!$H$3:$M$17,3,0))</f>
        <v/>
      </c>
      <c r="AK685" s="95" t="str">
        <f>IF(ISERROR(VLOOKUP(AG685,'Listas Ley Transparencia'!$H$3:$M$17,4,0)),"",VLOOKUP(AG685,'Listas Ley Transparencia'!$H$3:$M$17,4,0))</f>
        <v/>
      </c>
      <c r="AL685" s="96" t="str">
        <f>IF(ISERROR(VLOOKUP(AG685,'Listas Ley Transparencia'!$H$3:$M$17,6,0)),"",VLOOKUP(AG685,'Listas Ley Transparencia'!$H$3:$M$17,6,0))</f>
        <v/>
      </c>
      <c r="AM685" s="64"/>
      <c r="AN685" s="138"/>
      <c r="AO685" s="137"/>
      <c r="AP685" s="137"/>
      <c r="AQ685" s="139"/>
    </row>
    <row r="686" spans="1:43" ht="0" hidden="1" customHeight="1">
      <c r="A686" s="67">
        <v>679</v>
      </c>
      <c r="B686" s="148" t="s">
        <v>1355</v>
      </c>
      <c r="C686" s="289" t="s">
        <v>1356</v>
      </c>
      <c r="D686" s="256" t="s">
        <v>1472</v>
      </c>
      <c r="E686" s="423" t="s">
        <v>1473</v>
      </c>
      <c r="F686" s="289" t="s">
        <v>137</v>
      </c>
      <c r="G686" s="256" t="s">
        <v>1355</v>
      </c>
      <c r="H686" s="274" t="s">
        <v>890</v>
      </c>
      <c r="I686" s="274" t="s">
        <v>1488</v>
      </c>
      <c r="J686" s="146" t="s">
        <v>93</v>
      </c>
      <c r="K686" s="61" t="s">
        <v>154</v>
      </c>
      <c r="L686" s="62" t="s">
        <v>125</v>
      </c>
      <c r="M686" s="63">
        <f>IFERROR(VLOOKUP(L686,'Listas Activos'!$B$24:$C$28,2,0),0)</f>
        <v>3</v>
      </c>
      <c r="N686" s="62" t="s">
        <v>115</v>
      </c>
      <c r="O686" s="63">
        <f>IFERROR(VLOOKUP(N686,'Listas Activos'!$B$31:$C$35,2,0),0)</f>
        <v>3</v>
      </c>
      <c r="P686" s="62" t="s">
        <v>115</v>
      </c>
      <c r="Q686" s="63">
        <f>IFERROR(VLOOKUP(P686,'Listas Activos'!$B$38:$C$42,2,0),0)</f>
        <v>3</v>
      </c>
      <c r="R686" s="63">
        <f t="shared" si="40"/>
        <v>3</v>
      </c>
      <c r="S686" s="93" t="str">
        <f>IFERROR(VLOOKUP(R686,'Listas Activos'!$B$4:$C$7,2,0),"-")</f>
        <v>Medio</v>
      </c>
      <c r="T686" s="225"/>
      <c r="U686" s="64" t="s">
        <v>116</v>
      </c>
      <c r="V686" s="137"/>
      <c r="W686" s="137"/>
      <c r="X686" s="137"/>
      <c r="Y686" s="137"/>
      <c r="Z686" s="64"/>
      <c r="AA686" s="137"/>
      <c r="AB686" s="137"/>
      <c r="AC686" s="137"/>
      <c r="AD686" s="138"/>
      <c r="AE686" s="137"/>
      <c r="AF686" s="124"/>
      <c r="AG686" s="137"/>
      <c r="AH686" s="139"/>
      <c r="AI686" s="94" t="str">
        <f>IF(ISERROR(VLOOKUP(AG686,'Listas Ley Transparencia'!$H$3:$M$17,2,0)),"",VLOOKUP(AG686,'Listas Ley Transparencia'!$H$3:$M$17,2,0))</f>
        <v/>
      </c>
      <c r="AJ686" s="95" t="str">
        <f>IF(ISERROR(VLOOKUP(AG686,'Listas Ley Transparencia'!$H$3:$M$17,3,0)),"",VLOOKUP(AG686,'Listas Ley Transparencia'!$H$3:$M$17,3,0))</f>
        <v/>
      </c>
      <c r="AK686" s="95" t="str">
        <f>IF(ISERROR(VLOOKUP(AG686,'Listas Ley Transparencia'!$H$3:$M$17,4,0)),"",VLOOKUP(AG686,'Listas Ley Transparencia'!$H$3:$M$17,4,0))</f>
        <v/>
      </c>
      <c r="AL686" s="96" t="str">
        <f>IF(ISERROR(VLOOKUP(AG686,'Listas Ley Transparencia'!$H$3:$M$17,6,0)),"",VLOOKUP(AG686,'Listas Ley Transparencia'!$H$3:$M$17,6,0))</f>
        <v/>
      </c>
      <c r="AM686" s="64"/>
      <c r="AN686" s="138"/>
      <c r="AO686" s="137"/>
      <c r="AP686" s="137"/>
      <c r="AQ686" s="139"/>
    </row>
    <row r="687" spans="1:43" ht="0" hidden="1" customHeight="1">
      <c r="A687" s="67">
        <v>680</v>
      </c>
      <c r="B687" s="148" t="s">
        <v>1355</v>
      </c>
      <c r="C687" s="289" t="s">
        <v>1356</v>
      </c>
      <c r="D687" s="256" t="s">
        <v>1474</v>
      </c>
      <c r="E687" s="423" t="s">
        <v>1475</v>
      </c>
      <c r="F687" s="289" t="s">
        <v>137</v>
      </c>
      <c r="G687" s="256" t="s">
        <v>1355</v>
      </c>
      <c r="H687" s="274" t="s">
        <v>890</v>
      </c>
      <c r="I687" s="274" t="s">
        <v>1488</v>
      </c>
      <c r="J687" s="146" t="s">
        <v>93</v>
      </c>
      <c r="K687" s="61" t="s">
        <v>154</v>
      </c>
      <c r="L687" s="62" t="s">
        <v>125</v>
      </c>
      <c r="M687" s="63">
        <f>IFERROR(VLOOKUP(L687,'Listas Activos'!$B$24:$C$28,2,0),0)</f>
        <v>3</v>
      </c>
      <c r="N687" s="62" t="s">
        <v>115</v>
      </c>
      <c r="O687" s="63">
        <f>IFERROR(VLOOKUP(N687,'Listas Activos'!$B$31:$C$35,2,0),0)</f>
        <v>3</v>
      </c>
      <c r="P687" s="62" t="s">
        <v>115</v>
      </c>
      <c r="Q687" s="63">
        <f>IFERROR(VLOOKUP(P687,'Listas Activos'!$B$38:$C$42,2,0),0)</f>
        <v>3</v>
      </c>
      <c r="R687" s="63">
        <f t="shared" si="40"/>
        <v>3</v>
      </c>
      <c r="S687" s="93" t="str">
        <f>IFERROR(VLOOKUP(R687,'Listas Activos'!$B$4:$C$7,2,0),"-")</f>
        <v>Medio</v>
      </c>
      <c r="T687" s="225"/>
      <c r="U687" s="64" t="s">
        <v>116</v>
      </c>
      <c r="V687" s="137"/>
      <c r="W687" s="137"/>
      <c r="X687" s="137"/>
      <c r="Y687" s="137"/>
      <c r="Z687" s="64"/>
      <c r="AA687" s="137"/>
      <c r="AB687" s="137"/>
      <c r="AC687" s="137"/>
      <c r="AD687" s="138"/>
      <c r="AE687" s="137"/>
      <c r="AF687" s="124"/>
      <c r="AG687" s="137"/>
      <c r="AH687" s="139"/>
      <c r="AI687" s="94" t="str">
        <f>IF(ISERROR(VLOOKUP(AG687,'Listas Ley Transparencia'!$H$3:$M$17,2,0)),"",VLOOKUP(AG687,'Listas Ley Transparencia'!$H$3:$M$17,2,0))</f>
        <v/>
      </c>
      <c r="AJ687" s="95" t="str">
        <f>IF(ISERROR(VLOOKUP(AG687,'Listas Ley Transparencia'!$H$3:$M$17,3,0)),"",VLOOKUP(AG687,'Listas Ley Transparencia'!$H$3:$M$17,3,0))</f>
        <v/>
      </c>
      <c r="AK687" s="95" t="str">
        <f>IF(ISERROR(VLOOKUP(AG687,'Listas Ley Transparencia'!$H$3:$M$17,4,0)),"",VLOOKUP(AG687,'Listas Ley Transparencia'!$H$3:$M$17,4,0))</f>
        <v/>
      </c>
      <c r="AL687" s="96" t="str">
        <f>IF(ISERROR(VLOOKUP(AG687,'Listas Ley Transparencia'!$H$3:$M$17,6,0)),"",VLOOKUP(AG687,'Listas Ley Transparencia'!$H$3:$M$17,6,0))</f>
        <v/>
      </c>
      <c r="AM687" s="64"/>
      <c r="AN687" s="138"/>
      <c r="AO687" s="137"/>
      <c r="AP687" s="137"/>
      <c r="AQ687" s="139"/>
    </row>
    <row r="688" spans="1:43" ht="0" hidden="1" customHeight="1">
      <c r="A688" s="67">
        <v>681</v>
      </c>
      <c r="B688" s="148" t="s">
        <v>1355</v>
      </c>
      <c r="C688" s="289" t="s">
        <v>1356</v>
      </c>
      <c r="D688" s="435" t="s">
        <v>1476</v>
      </c>
      <c r="E688" s="423" t="s">
        <v>1477</v>
      </c>
      <c r="F688" s="289" t="s">
        <v>137</v>
      </c>
      <c r="G688" s="256" t="s">
        <v>1355</v>
      </c>
      <c r="H688" s="274" t="s">
        <v>1488</v>
      </c>
      <c r="I688" s="274" t="s">
        <v>1488</v>
      </c>
      <c r="J688" s="146" t="s">
        <v>93</v>
      </c>
      <c r="K688" s="61" t="s">
        <v>94</v>
      </c>
      <c r="L688" s="62" t="s">
        <v>125</v>
      </c>
      <c r="M688" s="63">
        <f>IFERROR(VLOOKUP(L688,'Listas Activos'!$B$24:$C$28,2,0),0)</f>
        <v>3</v>
      </c>
      <c r="N688" s="62" t="s">
        <v>115</v>
      </c>
      <c r="O688" s="63">
        <f>IFERROR(VLOOKUP(N688,'Listas Activos'!$B$31:$C$35,2,0),0)</f>
        <v>3</v>
      </c>
      <c r="P688" s="62" t="s">
        <v>126</v>
      </c>
      <c r="Q688" s="63">
        <f>IFERROR(VLOOKUP(P688,'Listas Activos'!$B$38:$C$42,2,0),0)</f>
        <v>1</v>
      </c>
      <c r="R688" s="63">
        <f t="shared" si="40"/>
        <v>3</v>
      </c>
      <c r="S688" s="93" t="str">
        <f>IFERROR(VLOOKUP(R688,'Listas Activos'!$B$4:$C$7,2,0),"-")</f>
        <v>Medio</v>
      </c>
      <c r="T688" s="225"/>
      <c r="U688" s="64" t="s">
        <v>116</v>
      </c>
      <c r="V688" s="137"/>
      <c r="W688" s="137"/>
      <c r="X688" s="137"/>
      <c r="Y688" s="137"/>
      <c r="Z688" s="64" t="s">
        <v>205</v>
      </c>
      <c r="AA688" s="137" t="s">
        <v>99</v>
      </c>
      <c r="AB688" s="137" t="s">
        <v>100</v>
      </c>
      <c r="AC688" s="137" t="s">
        <v>263</v>
      </c>
      <c r="AD688" s="138">
        <v>41641</v>
      </c>
      <c r="AE688" s="137" t="s">
        <v>102</v>
      </c>
      <c r="AF688" s="124" t="s">
        <v>1478</v>
      </c>
      <c r="AG688" s="137" t="s">
        <v>234</v>
      </c>
      <c r="AH688" s="139" t="s">
        <v>578</v>
      </c>
      <c r="AI688" s="94" t="str">
        <f>IF(ISERROR(VLOOKUP(AG688,'Listas Ley Transparencia'!$H$3:$M$17,2,0)),"",VLOOKUP(AG688,'Listas Ley Transparencia'!$H$3:$M$17,2,0))</f>
        <v>Información publica y de conocimiento general</v>
      </c>
      <c r="AJ688" s="95" t="str">
        <f>IF(ISERROR(VLOOKUP(AG688,'Listas Ley Transparencia'!$H$3:$M$17,3,0)),"",VLOOKUP(AG688,'Listas Ley Transparencia'!$H$3:$M$17,3,0))</f>
        <v>Información publica y de conocimiento general</v>
      </c>
      <c r="AK688" s="95" t="str">
        <f>IF(ISERROR(VLOOKUP(AG688,'Listas Ley Transparencia'!$H$3:$M$17,4,0)),"",VLOOKUP(AG688,'Listas Ley Transparencia'!$H$3:$M$17,4,0))</f>
        <v>Publica</v>
      </c>
      <c r="AL688" s="96" t="str">
        <f>IF(ISERROR(VLOOKUP(AG688,'Listas Ley Transparencia'!$H$3:$M$17,6,0)),"",VLOOKUP(AG688,'Listas Ley Transparencia'!$H$3:$M$17,6,0))</f>
        <v>No Aplica</v>
      </c>
      <c r="AM688" s="64" t="s">
        <v>235</v>
      </c>
      <c r="AN688" s="138">
        <v>45586</v>
      </c>
      <c r="AO688" s="137" t="s">
        <v>264</v>
      </c>
      <c r="AP688" s="137" t="s">
        <v>267</v>
      </c>
      <c r="AQ688" s="139" t="s">
        <v>268</v>
      </c>
    </row>
    <row r="689" spans="1:43" ht="0" hidden="1" customHeight="1">
      <c r="A689" s="67">
        <v>682</v>
      </c>
      <c r="B689" s="148" t="s">
        <v>1355</v>
      </c>
      <c r="C689" s="289" t="s">
        <v>1079</v>
      </c>
      <c r="D689" s="442" t="s">
        <v>1479</v>
      </c>
      <c r="E689" s="423"/>
      <c r="F689" s="289" t="s">
        <v>137</v>
      </c>
      <c r="G689" s="256" t="s">
        <v>1355</v>
      </c>
      <c r="H689" s="274" t="s">
        <v>112</v>
      </c>
      <c r="I689" s="274" t="s">
        <v>112</v>
      </c>
      <c r="J689" s="146" t="s">
        <v>93</v>
      </c>
      <c r="K689" s="61" t="s">
        <v>94</v>
      </c>
      <c r="L689" s="62" t="s">
        <v>125</v>
      </c>
      <c r="M689" s="63">
        <f>IFERROR(VLOOKUP(L689,'Listas Activos'!$B$24:$C$28,2,0),0)</f>
        <v>3</v>
      </c>
      <c r="N689" s="62" t="s">
        <v>115</v>
      </c>
      <c r="O689" s="63">
        <f>IFERROR(VLOOKUP(N689,'Listas Activos'!$B$31:$C$35,2,0),0)</f>
        <v>3</v>
      </c>
      <c r="P689" s="62" t="s">
        <v>126</v>
      </c>
      <c r="Q689" s="63">
        <f>IFERROR(VLOOKUP(P689,'Listas Activos'!$B$38:$C$42,2,0),0)</f>
        <v>1</v>
      </c>
      <c r="R689" s="63">
        <f t="shared" si="40"/>
        <v>3</v>
      </c>
      <c r="S689" s="93" t="str">
        <f>IFERROR(VLOOKUP(R689,'Listas Activos'!$B$4:$C$7,2,0),"-")</f>
        <v>Medio</v>
      </c>
      <c r="T689" s="66"/>
      <c r="U689" s="64" t="s">
        <v>116</v>
      </c>
      <c r="V689" s="137"/>
      <c r="W689" s="137"/>
      <c r="X689" s="137"/>
      <c r="Y689" s="137"/>
      <c r="Z689" s="64" t="s">
        <v>205</v>
      </c>
      <c r="AA689" s="137" t="s">
        <v>99</v>
      </c>
      <c r="AB689" s="137" t="s">
        <v>262</v>
      </c>
      <c r="AC689" s="137" t="s">
        <v>263</v>
      </c>
      <c r="AD689" s="138">
        <v>41944</v>
      </c>
      <c r="AE689" s="137" t="s">
        <v>102</v>
      </c>
      <c r="AF689" s="124" t="s">
        <v>1478</v>
      </c>
      <c r="AG689" s="137" t="s">
        <v>234</v>
      </c>
      <c r="AH689" s="139" t="s">
        <v>578</v>
      </c>
      <c r="AI689" s="94" t="str">
        <f>IF(ISERROR(VLOOKUP(AG689,'Listas Ley Transparencia'!$H$3:$M$17,2,0)),"",VLOOKUP(AG689,'Listas Ley Transparencia'!$H$3:$M$17,2,0))</f>
        <v>Información publica y de conocimiento general</v>
      </c>
      <c r="AJ689" s="95" t="str">
        <f>IF(ISERROR(VLOOKUP(AG689,'Listas Ley Transparencia'!$H$3:$M$17,3,0)),"",VLOOKUP(AG689,'Listas Ley Transparencia'!$H$3:$M$17,3,0))</f>
        <v>Información publica y de conocimiento general</v>
      </c>
      <c r="AK689" s="95" t="str">
        <f>IF(ISERROR(VLOOKUP(AG689,'Listas Ley Transparencia'!$H$3:$M$17,4,0)),"",VLOOKUP(AG689,'Listas Ley Transparencia'!$H$3:$M$17,4,0))</f>
        <v>Publica</v>
      </c>
      <c r="AL689" s="96" t="str">
        <f>IF(ISERROR(VLOOKUP(AG689,'Listas Ley Transparencia'!$H$3:$M$17,6,0)),"",VLOOKUP(AG689,'Listas Ley Transparencia'!$H$3:$M$17,6,0))</f>
        <v>No Aplica</v>
      </c>
      <c r="AM689" s="64" t="s">
        <v>235</v>
      </c>
      <c r="AN689" s="138">
        <v>45586</v>
      </c>
      <c r="AO689" s="137" t="s">
        <v>264</v>
      </c>
      <c r="AP689" s="137" t="s">
        <v>267</v>
      </c>
      <c r="AQ689" s="139" t="s">
        <v>268</v>
      </c>
    </row>
    <row r="690" spans="1:43" ht="0" hidden="1" customHeight="1">
      <c r="A690" s="67">
        <v>683</v>
      </c>
      <c r="B690" s="148" t="s">
        <v>1355</v>
      </c>
      <c r="C690" s="289" t="s">
        <v>1079</v>
      </c>
      <c r="D690" s="422" t="s">
        <v>1481</v>
      </c>
      <c r="E690" s="423"/>
      <c r="F690" s="289" t="s">
        <v>137</v>
      </c>
      <c r="G690" s="256" t="s">
        <v>1355</v>
      </c>
      <c r="H690" s="274" t="s">
        <v>112</v>
      </c>
      <c r="I690" s="274" t="s">
        <v>112</v>
      </c>
      <c r="J690" s="146" t="s">
        <v>93</v>
      </c>
      <c r="K690" s="61" t="s">
        <v>94</v>
      </c>
      <c r="L690" s="62" t="s">
        <v>95</v>
      </c>
      <c r="M690" s="63">
        <f>IFERROR(VLOOKUP(L690,'Listas Activos'!$B$24:$C$28,2,0),0)</f>
        <v>5</v>
      </c>
      <c r="N690" s="62" t="s">
        <v>96</v>
      </c>
      <c r="O690" s="63">
        <f>IFERROR(VLOOKUP(N690,'Listas Activos'!$B$31:$C$35,2,0),0)</f>
        <v>5</v>
      </c>
      <c r="P690" s="62" t="s">
        <v>115</v>
      </c>
      <c r="Q690" s="63">
        <f>IFERROR(VLOOKUP(P690,'Listas Activos'!$B$38:$C$42,2,0),0)</f>
        <v>3</v>
      </c>
      <c r="R690" s="63">
        <f t="shared" si="40"/>
        <v>5</v>
      </c>
      <c r="S690" s="93" t="str">
        <f>IFERROR(VLOOKUP(R690,'Listas Activos'!$B$4:$C$7,2,0),"-")</f>
        <v>Alto</v>
      </c>
      <c r="T690" s="66"/>
      <c r="U690" s="64" t="s">
        <v>97</v>
      </c>
      <c r="V690" s="137"/>
      <c r="W690" s="137"/>
      <c r="X690" s="137" t="s">
        <v>97</v>
      </c>
      <c r="Y690" s="137"/>
      <c r="Z690" s="64" t="s">
        <v>205</v>
      </c>
      <c r="AA690" s="137" t="s">
        <v>624</v>
      </c>
      <c r="AB690" s="137" t="s">
        <v>262</v>
      </c>
      <c r="AC690" s="137" t="s">
        <v>263</v>
      </c>
      <c r="AD690" s="138">
        <v>45272</v>
      </c>
      <c r="AE690" s="137" t="s">
        <v>112</v>
      </c>
      <c r="AF690" s="124"/>
      <c r="AG690" s="137" t="s">
        <v>283</v>
      </c>
      <c r="AH690" s="139" t="s">
        <v>578</v>
      </c>
      <c r="AI690" s="94" t="str">
        <f>IF(ISERROR(VLOOKUP(AG690,'Listas Ley Transparencia'!$H$3:$M$17,2,0)),"",VLOOKUP(AG690,'Listas Ley Transparencia'!$H$3:$M$17,2,0))</f>
        <v>Información exceptuada por daño de derechos a personas naturales o jurídicas. Articulo 18 Ley 1712 de 2014</v>
      </c>
      <c r="AJ690" s="95" t="str">
        <f>IF(ISERROR(VLOOKUP(AG690,'Listas Ley Transparencia'!$H$3:$M$17,3,0)),"",VLOOKUP(AG690,'Listas Ley Transparencia'!$H$3:$M$17,3,0))</f>
        <v>Los secretos comerciales, industriales y profesionales, así como los estipulados en el parágrafo del articulo 77 de la Ley 1474 de 2011</v>
      </c>
      <c r="AK690" s="95" t="str">
        <f>IF(ISERROR(VLOOKUP(AG690,'Listas Ley Transparencia'!$H$3:$M$17,4,0)),"",VLOOKUP(AG690,'Listas Ley Transparencia'!$H$3:$M$17,4,0))</f>
        <v>Publica Clasificada</v>
      </c>
      <c r="AL690" s="96" t="str">
        <f>IF(ISERROR(VLOOKUP(AG690,'Listas Ley Transparencia'!$H$3:$M$17,6,0)),"",VLOOKUP(AG690,'Listas Ley Transparencia'!$H$3:$M$17,6,0))</f>
        <v>Ilimitada</v>
      </c>
      <c r="AM690" s="64" t="s">
        <v>448</v>
      </c>
      <c r="AN690" s="138">
        <v>45586</v>
      </c>
      <c r="AO690" s="137"/>
      <c r="AP690" s="137" t="s">
        <v>419</v>
      </c>
      <c r="AQ690" s="139" t="s">
        <v>1483</v>
      </c>
    </row>
    <row r="691" spans="1:43" ht="0" hidden="1" customHeight="1">
      <c r="A691" s="67">
        <v>684</v>
      </c>
      <c r="B691" s="148" t="s">
        <v>1355</v>
      </c>
      <c r="C691" s="289" t="s">
        <v>1356</v>
      </c>
      <c r="D691" s="440" t="s">
        <v>1484</v>
      </c>
      <c r="E691" s="423"/>
      <c r="F691" s="289" t="s">
        <v>137</v>
      </c>
      <c r="G691" s="256" t="s">
        <v>1355</v>
      </c>
      <c r="H691" s="274" t="s">
        <v>112</v>
      </c>
      <c r="I691" s="274" t="s">
        <v>112</v>
      </c>
      <c r="J691" s="146" t="s">
        <v>93</v>
      </c>
      <c r="K691" s="61" t="s">
        <v>94</v>
      </c>
      <c r="L691" s="62" t="s">
        <v>125</v>
      </c>
      <c r="M691" s="63">
        <f>IFERROR(VLOOKUP(L691,'Listas Activos'!$B$24:$C$28,2,0),0)</f>
        <v>3</v>
      </c>
      <c r="N691" s="62" t="s">
        <v>115</v>
      </c>
      <c r="O691" s="63">
        <f>IFERROR(VLOOKUP(N691,'Listas Activos'!$B$31:$C$35,2,0),0)</f>
        <v>3</v>
      </c>
      <c r="P691" s="62" t="s">
        <v>126</v>
      </c>
      <c r="Q691" s="63">
        <f>IFERROR(VLOOKUP(P691,'Listas Activos'!$B$38:$C$42,2,0),0)</f>
        <v>1</v>
      </c>
      <c r="R691" s="63">
        <f t="shared" si="40"/>
        <v>3</v>
      </c>
      <c r="S691" s="93" t="str">
        <f>IFERROR(VLOOKUP(R691,'Listas Activos'!$B$4:$C$7,2,0),"-")</f>
        <v>Medio</v>
      </c>
      <c r="T691" s="66"/>
      <c r="U691" s="64" t="s">
        <v>116</v>
      </c>
      <c r="V691" s="137"/>
      <c r="W691" s="137"/>
      <c r="X691" s="137"/>
      <c r="Y691" s="137"/>
      <c r="Z691" s="64" t="s">
        <v>98</v>
      </c>
      <c r="AA691" s="137" t="s">
        <v>99</v>
      </c>
      <c r="AB691" s="137" t="s">
        <v>100</v>
      </c>
      <c r="AC691" s="137" t="s">
        <v>263</v>
      </c>
      <c r="AD691" s="138">
        <v>41641</v>
      </c>
      <c r="AE691" s="137" t="s">
        <v>112</v>
      </c>
      <c r="AF691" s="124"/>
      <c r="AG691" s="137" t="s">
        <v>234</v>
      </c>
      <c r="AH691" s="139" t="s">
        <v>578</v>
      </c>
      <c r="AI691" s="94" t="str">
        <f>IF(ISERROR(VLOOKUP(AG691,'Listas Ley Transparencia'!$H$3:$M$17,2,0)),"",VLOOKUP(AG691,'Listas Ley Transparencia'!$H$3:$M$17,2,0))</f>
        <v>Información publica y de conocimiento general</v>
      </c>
      <c r="AJ691" s="95" t="str">
        <f>IF(ISERROR(VLOOKUP(AG691,'Listas Ley Transparencia'!$H$3:$M$17,3,0)),"",VLOOKUP(AG691,'Listas Ley Transparencia'!$H$3:$M$17,3,0))</f>
        <v>Información publica y de conocimiento general</v>
      </c>
      <c r="AK691" s="95" t="str">
        <f>IF(ISERROR(VLOOKUP(AG691,'Listas Ley Transparencia'!$H$3:$M$17,4,0)),"",VLOOKUP(AG691,'Listas Ley Transparencia'!$H$3:$M$17,4,0))</f>
        <v>Publica</v>
      </c>
      <c r="AL691" s="96" t="str">
        <f>IF(ISERROR(VLOOKUP(AG691,'Listas Ley Transparencia'!$H$3:$M$17,6,0)),"",VLOOKUP(AG691,'Listas Ley Transparencia'!$H$3:$M$17,6,0))</f>
        <v>No Aplica</v>
      </c>
      <c r="AM691" s="64" t="s">
        <v>235</v>
      </c>
      <c r="AN691" s="138">
        <v>45586</v>
      </c>
      <c r="AO691" s="137"/>
      <c r="AP691" s="137" t="s">
        <v>267</v>
      </c>
      <c r="AQ691" s="139" t="s">
        <v>268</v>
      </c>
    </row>
    <row r="692" spans="1:43" ht="0" hidden="1" customHeight="1">
      <c r="A692" s="67">
        <v>685</v>
      </c>
      <c r="B692" s="148" t="s">
        <v>1355</v>
      </c>
      <c r="C692" s="289" t="s">
        <v>948</v>
      </c>
      <c r="D692" s="442" t="s">
        <v>1486</v>
      </c>
      <c r="E692" s="423"/>
      <c r="F692" s="289" t="s">
        <v>137</v>
      </c>
      <c r="G692" s="256" t="s">
        <v>1355</v>
      </c>
      <c r="H692" s="274" t="s">
        <v>1488</v>
      </c>
      <c r="I692" s="274" t="s">
        <v>1488</v>
      </c>
      <c r="J692" s="146" t="s">
        <v>93</v>
      </c>
      <c r="K692" s="61" t="s">
        <v>94</v>
      </c>
      <c r="L692" s="62" t="s">
        <v>125</v>
      </c>
      <c r="M692" s="63">
        <f>IFERROR(VLOOKUP(L692,'Listas Activos'!$B$24:$C$28,2,0),0)</f>
        <v>3</v>
      </c>
      <c r="N692" s="62" t="s">
        <v>115</v>
      </c>
      <c r="O692" s="63">
        <f>IFERROR(VLOOKUP(N692,'Listas Activos'!$B$31:$C$35,2,0),0)</f>
        <v>3</v>
      </c>
      <c r="P692" s="62" t="s">
        <v>126</v>
      </c>
      <c r="Q692" s="63">
        <f>IFERROR(VLOOKUP(P692,'Listas Activos'!$B$38:$C$42,2,0),0)</f>
        <v>1</v>
      </c>
      <c r="R692" s="63">
        <f t="shared" si="40"/>
        <v>3</v>
      </c>
      <c r="S692" s="93" t="str">
        <f>IFERROR(VLOOKUP(R692,'Listas Activos'!$B$4:$C$7,2,0),"-")</f>
        <v>Medio</v>
      </c>
      <c r="T692" s="66"/>
      <c r="U692" s="64" t="s">
        <v>116</v>
      </c>
      <c r="V692" s="137"/>
      <c r="W692" s="137"/>
      <c r="X692" s="137"/>
      <c r="Y692" s="137"/>
      <c r="Z692" s="64" t="s">
        <v>205</v>
      </c>
      <c r="AA692" s="137" t="s">
        <v>99</v>
      </c>
      <c r="AB692" s="137" t="s">
        <v>262</v>
      </c>
      <c r="AC692" s="137" t="s">
        <v>263</v>
      </c>
      <c r="AD692" s="138">
        <v>41944</v>
      </c>
      <c r="AE692" s="137" t="s">
        <v>1488</v>
      </c>
      <c r="AF692" s="124"/>
      <c r="AG692" s="137" t="s">
        <v>234</v>
      </c>
      <c r="AH692" s="139" t="s">
        <v>578</v>
      </c>
      <c r="AI692" s="94" t="str">
        <f>IF(ISERROR(VLOOKUP(AG692,'Listas Ley Transparencia'!$H$3:$M$17,2,0)),"",VLOOKUP(AG692,'Listas Ley Transparencia'!$H$3:$M$17,2,0))</f>
        <v>Información publica y de conocimiento general</v>
      </c>
      <c r="AJ692" s="95" t="str">
        <f>IF(ISERROR(VLOOKUP(AG692,'Listas Ley Transparencia'!$H$3:$M$17,3,0)),"",VLOOKUP(AG692,'Listas Ley Transparencia'!$H$3:$M$17,3,0))</f>
        <v>Información publica y de conocimiento general</v>
      </c>
      <c r="AK692" s="95" t="str">
        <f>IF(ISERROR(VLOOKUP(AG692,'Listas Ley Transparencia'!$H$3:$M$17,4,0)),"",VLOOKUP(AG692,'Listas Ley Transparencia'!$H$3:$M$17,4,0))</f>
        <v>Publica</v>
      </c>
      <c r="AL692" s="96" t="str">
        <f>IF(ISERROR(VLOOKUP(AG692,'Listas Ley Transparencia'!$H$3:$M$17,6,0)),"",VLOOKUP(AG692,'Listas Ley Transparencia'!$H$3:$M$17,6,0))</f>
        <v>No Aplica</v>
      </c>
      <c r="AM692" s="64" t="s">
        <v>235</v>
      </c>
      <c r="AN692" s="138">
        <v>45586</v>
      </c>
      <c r="AO692" s="137" t="s">
        <v>264</v>
      </c>
      <c r="AP692" s="137" t="s">
        <v>267</v>
      </c>
      <c r="AQ692" s="139" t="s">
        <v>268</v>
      </c>
    </row>
    <row r="693" spans="1:43" ht="0" hidden="1" customHeight="1">
      <c r="A693" s="67">
        <v>686</v>
      </c>
      <c r="B693" s="148" t="s">
        <v>1355</v>
      </c>
      <c r="C693" s="289" t="s">
        <v>1079</v>
      </c>
      <c r="D693" s="443" t="s">
        <v>1489</v>
      </c>
      <c r="E693" s="423"/>
      <c r="F693" s="289" t="s">
        <v>137</v>
      </c>
      <c r="G693" s="256" t="s">
        <v>1355</v>
      </c>
      <c r="H693" s="274" t="s">
        <v>1488</v>
      </c>
      <c r="I693" s="274" t="s">
        <v>1488</v>
      </c>
      <c r="J693" s="146" t="s">
        <v>93</v>
      </c>
      <c r="K693" s="61" t="s">
        <v>94</v>
      </c>
      <c r="L693" s="62" t="s">
        <v>95</v>
      </c>
      <c r="M693" s="63">
        <f>IFERROR(VLOOKUP(L693,'Listas Activos'!$B$24:$C$28,2,0),0)</f>
        <v>5</v>
      </c>
      <c r="N693" s="62" t="s">
        <v>96</v>
      </c>
      <c r="O693" s="63">
        <f>IFERROR(VLOOKUP(N693,'Listas Activos'!$B$31:$C$35,2,0),0)</f>
        <v>5</v>
      </c>
      <c r="P693" s="62" t="s">
        <v>115</v>
      </c>
      <c r="Q693" s="63">
        <f>IFERROR(VLOOKUP(P693,'Listas Activos'!$B$38:$C$42,2,0),0)</f>
        <v>3</v>
      </c>
      <c r="R693" s="63">
        <f t="shared" si="40"/>
        <v>5</v>
      </c>
      <c r="S693" s="93" t="str">
        <f>IFERROR(VLOOKUP(R693,'Listas Activos'!$B$4:$C$7,2,0),"-")</f>
        <v>Alto</v>
      </c>
      <c r="T693" s="66"/>
      <c r="U693" s="64" t="s">
        <v>97</v>
      </c>
      <c r="V693" s="137"/>
      <c r="W693" s="137"/>
      <c r="X693" s="137" t="s">
        <v>97</v>
      </c>
      <c r="Y693" s="137"/>
      <c r="Z693" s="64" t="s">
        <v>205</v>
      </c>
      <c r="AA693" s="137" t="s">
        <v>624</v>
      </c>
      <c r="AB693" s="137" t="s">
        <v>262</v>
      </c>
      <c r="AC693" s="137" t="s">
        <v>263</v>
      </c>
      <c r="AD693" s="138">
        <v>45272</v>
      </c>
      <c r="AE693" s="137" t="s">
        <v>1488</v>
      </c>
      <c r="AF693" s="124"/>
      <c r="AG693" s="137" t="s">
        <v>283</v>
      </c>
      <c r="AH693" s="139" t="s">
        <v>578</v>
      </c>
      <c r="AI693" s="94" t="str">
        <f>IF(ISERROR(VLOOKUP(AG693,'Listas Ley Transparencia'!$H$3:$M$17,2,0)),"",VLOOKUP(AG693,'Listas Ley Transparencia'!$H$3:$M$17,2,0))</f>
        <v>Información exceptuada por daño de derechos a personas naturales o jurídicas. Articulo 18 Ley 1712 de 2014</v>
      </c>
      <c r="AJ693" s="95" t="str">
        <f>IF(ISERROR(VLOOKUP(AG693,'Listas Ley Transparencia'!$H$3:$M$17,3,0)),"",VLOOKUP(AG693,'Listas Ley Transparencia'!$H$3:$M$17,3,0))</f>
        <v>Los secretos comerciales, industriales y profesionales, así como los estipulados en el parágrafo del articulo 77 de la Ley 1474 de 2011</v>
      </c>
      <c r="AK693" s="95" t="str">
        <f>IF(ISERROR(VLOOKUP(AG693,'Listas Ley Transparencia'!$H$3:$M$17,4,0)),"",VLOOKUP(AG693,'Listas Ley Transparencia'!$H$3:$M$17,4,0))</f>
        <v>Publica Clasificada</v>
      </c>
      <c r="AL693" s="96" t="str">
        <f>IF(ISERROR(VLOOKUP(AG693,'Listas Ley Transparencia'!$H$3:$M$17,6,0)),"",VLOOKUP(AG693,'Listas Ley Transparencia'!$H$3:$M$17,6,0))</f>
        <v>Ilimitada</v>
      </c>
      <c r="AM693" s="64" t="s">
        <v>448</v>
      </c>
      <c r="AN693" s="138">
        <v>45586</v>
      </c>
      <c r="AO693" s="137"/>
      <c r="AP693" s="137" t="s">
        <v>419</v>
      </c>
      <c r="AQ693" s="139" t="s">
        <v>1483</v>
      </c>
    </row>
    <row r="694" spans="1:43" ht="0" hidden="1" customHeight="1">
      <c r="A694" s="67">
        <v>687</v>
      </c>
      <c r="B694" s="148" t="s">
        <v>1355</v>
      </c>
      <c r="C694" s="289" t="s">
        <v>1356</v>
      </c>
      <c r="D694" s="440" t="s">
        <v>1491</v>
      </c>
      <c r="E694" s="423"/>
      <c r="F694" s="289" t="s">
        <v>137</v>
      </c>
      <c r="G694" s="256" t="s">
        <v>1355</v>
      </c>
      <c r="H694" s="274" t="s">
        <v>1488</v>
      </c>
      <c r="I694" s="274" t="s">
        <v>1488</v>
      </c>
      <c r="J694" s="146" t="s">
        <v>93</v>
      </c>
      <c r="K694" s="61" t="s">
        <v>94</v>
      </c>
      <c r="L694" s="62" t="s">
        <v>125</v>
      </c>
      <c r="M694" s="63">
        <f>IFERROR(VLOOKUP(L694,'Listas Activos'!$B$24:$C$28,2,0),0)</f>
        <v>3</v>
      </c>
      <c r="N694" s="62" t="s">
        <v>115</v>
      </c>
      <c r="O694" s="63">
        <f>IFERROR(VLOOKUP(N694,'Listas Activos'!$B$31:$C$35,2,0),0)</f>
        <v>3</v>
      </c>
      <c r="P694" s="62" t="s">
        <v>126</v>
      </c>
      <c r="Q694" s="63">
        <f>IFERROR(VLOOKUP(P694,'Listas Activos'!$B$38:$C$42,2,0),0)</f>
        <v>1</v>
      </c>
      <c r="R694" s="63">
        <f t="shared" si="40"/>
        <v>3</v>
      </c>
      <c r="S694" s="93" t="str">
        <f>IFERROR(VLOOKUP(R694,'Listas Activos'!$B$4:$C$7,2,0),"-")</f>
        <v>Medio</v>
      </c>
      <c r="T694" s="66"/>
      <c r="U694" s="64" t="s">
        <v>116</v>
      </c>
      <c r="V694" s="137"/>
      <c r="W694" s="137"/>
      <c r="X694" s="137"/>
      <c r="Y694" s="137"/>
      <c r="Z694" s="64" t="s">
        <v>98</v>
      </c>
      <c r="AA694" s="137" t="s">
        <v>99</v>
      </c>
      <c r="AB694" s="137" t="s">
        <v>100</v>
      </c>
      <c r="AC694" s="137" t="s">
        <v>263</v>
      </c>
      <c r="AD694" s="138">
        <v>41641</v>
      </c>
      <c r="AE694" s="137" t="s">
        <v>1488</v>
      </c>
      <c r="AF694" s="124"/>
      <c r="AG694" s="137" t="s">
        <v>234</v>
      </c>
      <c r="AH694" s="139" t="s">
        <v>578</v>
      </c>
      <c r="AI694" s="94" t="str">
        <f>IF(ISERROR(VLOOKUP(AG694,'Listas Ley Transparencia'!$H$3:$M$17,2,0)),"",VLOOKUP(AG694,'Listas Ley Transparencia'!$H$3:$M$17,2,0))</f>
        <v>Información publica y de conocimiento general</v>
      </c>
      <c r="AJ694" s="95" t="str">
        <f>IF(ISERROR(VLOOKUP(AG694,'Listas Ley Transparencia'!$H$3:$M$17,3,0)),"",VLOOKUP(AG694,'Listas Ley Transparencia'!$H$3:$M$17,3,0))</f>
        <v>Información publica y de conocimiento general</v>
      </c>
      <c r="AK694" s="95" t="str">
        <f>IF(ISERROR(VLOOKUP(AG694,'Listas Ley Transparencia'!$H$3:$M$17,4,0)),"",VLOOKUP(AG694,'Listas Ley Transparencia'!$H$3:$M$17,4,0))</f>
        <v>Publica</v>
      </c>
      <c r="AL694" s="96" t="str">
        <f>IF(ISERROR(VLOOKUP(AG694,'Listas Ley Transparencia'!$H$3:$M$17,6,0)),"",VLOOKUP(AG694,'Listas Ley Transparencia'!$H$3:$M$17,6,0))</f>
        <v>No Aplica</v>
      </c>
      <c r="AM694" s="64" t="s">
        <v>235</v>
      </c>
      <c r="AN694" s="138">
        <v>45586</v>
      </c>
      <c r="AO694" s="137"/>
      <c r="AP694" s="137" t="s">
        <v>267</v>
      </c>
      <c r="AQ694" s="139" t="s">
        <v>268</v>
      </c>
    </row>
    <row r="695" spans="1:43" ht="0" hidden="1" customHeight="1">
      <c r="A695" s="67">
        <v>688</v>
      </c>
      <c r="B695" s="148" t="s">
        <v>1355</v>
      </c>
      <c r="C695" s="289" t="s">
        <v>948</v>
      </c>
      <c r="D695" s="442" t="s">
        <v>1493</v>
      </c>
      <c r="E695" s="423"/>
      <c r="F695" s="289" t="s">
        <v>137</v>
      </c>
      <c r="G695" s="256" t="s">
        <v>1355</v>
      </c>
      <c r="H695" s="274" t="s">
        <v>1488</v>
      </c>
      <c r="I695" s="274" t="s">
        <v>1488</v>
      </c>
      <c r="J695" s="146" t="s">
        <v>93</v>
      </c>
      <c r="K695" s="61" t="s">
        <v>94</v>
      </c>
      <c r="L695" s="62" t="s">
        <v>125</v>
      </c>
      <c r="M695" s="63">
        <f>IFERROR(VLOOKUP(L695,'Listas Activos'!$B$24:$C$28,2,0),0)</f>
        <v>3</v>
      </c>
      <c r="N695" s="62" t="s">
        <v>115</v>
      </c>
      <c r="O695" s="63">
        <f>IFERROR(VLOOKUP(N695,'Listas Activos'!$B$31:$C$35,2,0),0)</f>
        <v>3</v>
      </c>
      <c r="P695" s="62" t="s">
        <v>126</v>
      </c>
      <c r="Q695" s="63">
        <f>IFERROR(VLOOKUP(P695,'Listas Activos'!$B$38:$C$42,2,0),0)</f>
        <v>1</v>
      </c>
      <c r="R695" s="63">
        <f t="shared" si="40"/>
        <v>3</v>
      </c>
      <c r="S695" s="93" t="str">
        <f>IFERROR(VLOOKUP(R695,'Listas Activos'!$B$4:$C$7,2,0),"-")</f>
        <v>Medio</v>
      </c>
      <c r="T695" s="66"/>
      <c r="U695" s="64" t="s">
        <v>116</v>
      </c>
      <c r="V695" s="137"/>
      <c r="W695" s="137"/>
      <c r="X695" s="137"/>
      <c r="Y695" s="137"/>
      <c r="Z695" s="64" t="s">
        <v>205</v>
      </c>
      <c r="AA695" s="137" t="s">
        <v>99</v>
      </c>
      <c r="AB695" s="137" t="s">
        <v>262</v>
      </c>
      <c r="AC695" s="137" t="s">
        <v>263</v>
      </c>
      <c r="AD695" s="138">
        <v>41944</v>
      </c>
      <c r="AE695" s="137" t="s">
        <v>1488</v>
      </c>
      <c r="AF695" s="124"/>
      <c r="AG695" s="137" t="s">
        <v>234</v>
      </c>
      <c r="AH695" s="139" t="s">
        <v>578</v>
      </c>
      <c r="AI695" s="94" t="str">
        <f>IF(ISERROR(VLOOKUP(AG695,'Listas Ley Transparencia'!$H$3:$M$17,2,0)),"",VLOOKUP(AG695,'Listas Ley Transparencia'!$H$3:$M$17,2,0))</f>
        <v>Información publica y de conocimiento general</v>
      </c>
      <c r="AJ695" s="95" t="str">
        <f>IF(ISERROR(VLOOKUP(AG695,'Listas Ley Transparencia'!$H$3:$M$17,3,0)),"",VLOOKUP(AG695,'Listas Ley Transparencia'!$H$3:$M$17,3,0))</f>
        <v>Información publica y de conocimiento general</v>
      </c>
      <c r="AK695" s="95" t="str">
        <f>IF(ISERROR(VLOOKUP(AG695,'Listas Ley Transparencia'!$H$3:$M$17,4,0)),"",VLOOKUP(AG695,'Listas Ley Transparencia'!$H$3:$M$17,4,0))</f>
        <v>Publica</v>
      </c>
      <c r="AL695" s="96" t="str">
        <f>IF(ISERROR(VLOOKUP(AG695,'Listas Ley Transparencia'!$H$3:$M$17,6,0)),"",VLOOKUP(AG695,'Listas Ley Transparencia'!$H$3:$M$17,6,0))</f>
        <v>No Aplica</v>
      </c>
      <c r="AM695" s="64" t="s">
        <v>235</v>
      </c>
      <c r="AN695" s="138">
        <v>45586</v>
      </c>
      <c r="AO695" s="137" t="s">
        <v>264</v>
      </c>
      <c r="AP695" s="137" t="s">
        <v>267</v>
      </c>
      <c r="AQ695" s="139" t="s">
        <v>268</v>
      </c>
    </row>
    <row r="696" spans="1:43" ht="0" hidden="1" customHeight="1">
      <c r="A696" s="67">
        <v>689</v>
      </c>
      <c r="B696" s="148" t="s">
        <v>1355</v>
      </c>
      <c r="C696" s="289" t="s">
        <v>1079</v>
      </c>
      <c r="D696" s="422" t="s">
        <v>1494</v>
      </c>
      <c r="E696" s="423"/>
      <c r="F696" s="289" t="s">
        <v>137</v>
      </c>
      <c r="G696" s="256" t="s">
        <v>1355</v>
      </c>
      <c r="H696" s="274" t="s">
        <v>1488</v>
      </c>
      <c r="I696" s="274" t="s">
        <v>1488</v>
      </c>
      <c r="J696" s="146" t="s">
        <v>93</v>
      </c>
      <c r="K696" s="61" t="s">
        <v>94</v>
      </c>
      <c r="L696" s="62" t="s">
        <v>95</v>
      </c>
      <c r="M696" s="63">
        <f>IFERROR(VLOOKUP(L696,'Listas Activos'!$B$24:$C$28,2,0),0)</f>
        <v>5</v>
      </c>
      <c r="N696" s="62" t="s">
        <v>96</v>
      </c>
      <c r="O696" s="63">
        <f>IFERROR(VLOOKUP(N696,'Listas Activos'!$B$31:$C$35,2,0),0)</f>
        <v>5</v>
      </c>
      <c r="P696" s="62" t="s">
        <v>115</v>
      </c>
      <c r="Q696" s="63">
        <f>IFERROR(VLOOKUP(P696,'Listas Activos'!$B$38:$C$42,2,0),0)</f>
        <v>3</v>
      </c>
      <c r="R696" s="63">
        <f t="shared" si="40"/>
        <v>5</v>
      </c>
      <c r="S696" s="93" t="str">
        <f>IFERROR(VLOOKUP(R696,'Listas Activos'!$B$4:$C$7,2,0),"-")</f>
        <v>Alto</v>
      </c>
      <c r="T696" s="66"/>
      <c r="U696" s="64" t="s">
        <v>97</v>
      </c>
      <c r="V696" s="137"/>
      <c r="W696" s="137"/>
      <c r="X696" s="137" t="s">
        <v>97</v>
      </c>
      <c r="Y696" s="137"/>
      <c r="Z696" s="64" t="s">
        <v>205</v>
      </c>
      <c r="AA696" s="137" t="s">
        <v>624</v>
      </c>
      <c r="AB696" s="137" t="s">
        <v>262</v>
      </c>
      <c r="AC696" s="137" t="s">
        <v>263</v>
      </c>
      <c r="AD696" s="138">
        <v>45272</v>
      </c>
      <c r="AE696" s="137" t="s">
        <v>1488</v>
      </c>
      <c r="AF696" s="124"/>
      <c r="AG696" s="137" t="s">
        <v>283</v>
      </c>
      <c r="AH696" s="139" t="s">
        <v>578</v>
      </c>
      <c r="AI696" s="94" t="str">
        <f>IF(ISERROR(VLOOKUP(AG696,'Listas Ley Transparencia'!$H$3:$M$17,2,0)),"",VLOOKUP(AG696,'Listas Ley Transparencia'!$H$3:$M$17,2,0))</f>
        <v>Información exceptuada por daño de derechos a personas naturales o jurídicas. Articulo 18 Ley 1712 de 2014</v>
      </c>
      <c r="AJ696" s="95" t="str">
        <f>IF(ISERROR(VLOOKUP(AG696,'Listas Ley Transparencia'!$H$3:$M$17,3,0)),"",VLOOKUP(AG696,'Listas Ley Transparencia'!$H$3:$M$17,3,0))</f>
        <v>Los secretos comerciales, industriales y profesionales, así como los estipulados en el parágrafo del articulo 77 de la Ley 1474 de 2011</v>
      </c>
      <c r="AK696" s="95" t="str">
        <f>IF(ISERROR(VLOOKUP(AG696,'Listas Ley Transparencia'!$H$3:$M$17,4,0)),"",VLOOKUP(AG696,'Listas Ley Transparencia'!$H$3:$M$17,4,0))</f>
        <v>Publica Clasificada</v>
      </c>
      <c r="AL696" s="96" t="str">
        <f>IF(ISERROR(VLOOKUP(AG696,'Listas Ley Transparencia'!$H$3:$M$17,6,0)),"",VLOOKUP(AG696,'Listas Ley Transparencia'!$H$3:$M$17,6,0))</f>
        <v>Ilimitada</v>
      </c>
      <c r="AM696" s="64" t="s">
        <v>448</v>
      </c>
      <c r="AN696" s="138">
        <v>45586</v>
      </c>
      <c r="AO696" s="137"/>
      <c r="AP696" s="137" t="s">
        <v>419</v>
      </c>
      <c r="AQ696" s="139" t="s">
        <v>1483</v>
      </c>
    </row>
    <row r="697" spans="1:43" ht="0" hidden="1" customHeight="1">
      <c r="A697" s="67">
        <v>690</v>
      </c>
      <c r="B697" s="148" t="s">
        <v>1355</v>
      </c>
      <c r="C697" s="289" t="s">
        <v>1356</v>
      </c>
      <c r="D697" s="440" t="s">
        <v>1495</v>
      </c>
      <c r="E697" s="147"/>
      <c r="F697" s="62" t="s">
        <v>137</v>
      </c>
      <c r="G697" s="137" t="s">
        <v>1355</v>
      </c>
      <c r="H697" s="65" t="s">
        <v>1488</v>
      </c>
      <c r="I697" s="65" t="s">
        <v>1488</v>
      </c>
      <c r="J697" s="146" t="s">
        <v>93</v>
      </c>
      <c r="K697" s="61" t="s">
        <v>94</v>
      </c>
      <c r="L697" s="62" t="s">
        <v>125</v>
      </c>
      <c r="M697" s="63">
        <f>IFERROR(VLOOKUP(L697,'Listas Activos'!$B$24:$C$28,2,0),0)</f>
        <v>3</v>
      </c>
      <c r="N697" s="62" t="s">
        <v>115</v>
      </c>
      <c r="O697" s="63">
        <f>IFERROR(VLOOKUP(N697,'Listas Activos'!$B$31:$C$35,2,0),0)</f>
        <v>3</v>
      </c>
      <c r="P697" s="62" t="s">
        <v>126</v>
      </c>
      <c r="Q697" s="63">
        <f>IFERROR(VLOOKUP(P697,'Listas Activos'!$B$38:$C$42,2,0),0)</f>
        <v>1</v>
      </c>
      <c r="R697" s="63">
        <f t="shared" si="40"/>
        <v>3</v>
      </c>
      <c r="S697" s="93" t="str">
        <f>IFERROR(VLOOKUP(R697,'Listas Activos'!$B$4:$C$7,2,0),"-")</f>
        <v>Medio</v>
      </c>
      <c r="T697" s="66"/>
      <c r="U697" s="64" t="s">
        <v>116</v>
      </c>
      <c r="V697" s="137"/>
      <c r="W697" s="137"/>
      <c r="X697" s="137"/>
      <c r="Y697" s="137"/>
      <c r="Z697" s="64" t="s">
        <v>98</v>
      </c>
      <c r="AA697" s="137" t="s">
        <v>99</v>
      </c>
      <c r="AB697" s="137" t="s">
        <v>100</v>
      </c>
      <c r="AC697" s="137" t="s">
        <v>263</v>
      </c>
      <c r="AD697" s="138">
        <v>41641</v>
      </c>
      <c r="AE697" s="137" t="s">
        <v>1488</v>
      </c>
      <c r="AF697" s="124"/>
      <c r="AG697" s="137" t="s">
        <v>234</v>
      </c>
      <c r="AH697" s="139" t="s">
        <v>578</v>
      </c>
      <c r="AI697" s="94" t="str">
        <f>IF(ISERROR(VLOOKUP(AG697,'Listas Ley Transparencia'!$H$3:$M$17,2,0)),"",VLOOKUP(AG697,'Listas Ley Transparencia'!$H$3:$M$17,2,0))</f>
        <v>Información publica y de conocimiento general</v>
      </c>
      <c r="AJ697" s="95" t="str">
        <f>IF(ISERROR(VLOOKUP(AG697,'Listas Ley Transparencia'!$H$3:$M$17,3,0)),"",VLOOKUP(AG697,'Listas Ley Transparencia'!$H$3:$M$17,3,0))</f>
        <v>Información publica y de conocimiento general</v>
      </c>
      <c r="AK697" s="95" t="str">
        <f>IF(ISERROR(VLOOKUP(AG697,'Listas Ley Transparencia'!$H$3:$M$17,4,0)),"",VLOOKUP(AG697,'Listas Ley Transparencia'!$H$3:$M$17,4,0))</f>
        <v>Publica</v>
      </c>
      <c r="AL697" s="96" t="str">
        <f>IF(ISERROR(VLOOKUP(AG697,'Listas Ley Transparencia'!$H$3:$M$17,6,0)),"",VLOOKUP(AG697,'Listas Ley Transparencia'!$H$3:$M$17,6,0))</f>
        <v>No Aplica</v>
      </c>
      <c r="AM697" s="64" t="s">
        <v>235</v>
      </c>
      <c r="AN697" s="138">
        <v>45586</v>
      </c>
      <c r="AO697" s="137"/>
      <c r="AP697" s="137" t="s">
        <v>267</v>
      </c>
      <c r="AQ697" s="139" t="s">
        <v>268</v>
      </c>
    </row>
    <row r="698" spans="1:43" ht="0" hidden="1" customHeight="1">
      <c r="A698" s="67">
        <v>691</v>
      </c>
      <c r="B698" s="148" t="s">
        <v>1355</v>
      </c>
      <c r="C698" s="289" t="s">
        <v>948</v>
      </c>
      <c r="D698" s="442" t="s">
        <v>1497</v>
      </c>
      <c r="E698" s="147"/>
      <c r="F698" s="62" t="s">
        <v>137</v>
      </c>
      <c r="G698" s="137" t="s">
        <v>1355</v>
      </c>
      <c r="H698" s="65" t="s">
        <v>92</v>
      </c>
      <c r="I698" s="65" t="s">
        <v>92</v>
      </c>
      <c r="J698" s="146" t="s">
        <v>93</v>
      </c>
      <c r="K698" s="61" t="s">
        <v>94</v>
      </c>
      <c r="L698" s="62" t="s">
        <v>125</v>
      </c>
      <c r="M698" s="63">
        <f>IFERROR(VLOOKUP(L698,'Listas Activos'!$B$24:$C$28,2,0),0)</f>
        <v>3</v>
      </c>
      <c r="N698" s="62" t="s">
        <v>115</v>
      </c>
      <c r="O698" s="63">
        <f>IFERROR(VLOOKUP(N698,'Listas Activos'!$B$31:$C$35,2,0),0)</f>
        <v>3</v>
      </c>
      <c r="P698" s="62" t="s">
        <v>126</v>
      </c>
      <c r="Q698" s="63">
        <f>IFERROR(VLOOKUP(P698,'Listas Activos'!$B$38:$C$42,2,0),0)</f>
        <v>1</v>
      </c>
      <c r="R698" s="63">
        <f t="shared" si="40"/>
        <v>3</v>
      </c>
      <c r="S698" s="93" t="str">
        <f>IFERROR(VLOOKUP(R698,'Listas Activos'!$B$4:$C$7,2,0),"-")</f>
        <v>Medio</v>
      </c>
      <c r="T698" s="66"/>
      <c r="U698" s="64" t="s">
        <v>116</v>
      </c>
      <c r="V698" s="137"/>
      <c r="W698" s="137"/>
      <c r="X698" s="137"/>
      <c r="Y698" s="137"/>
      <c r="Z698" s="64" t="s">
        <v>205</v>
      </c>
      <c r="AA698" s="137" t="s">
        <v>99</v>
      </c>
      <c r="AB698" s="137" t="s">
        <v>262</v>
      </c>
      <c r="AC698" s="137" t="s">
        <v>263</v>
      </c>
      <c r="AD698" s="138">
        <v>41944</v>
      </c>
      <c r="AE698" s="256" t="s">
        <v>92</v>
      </c>
      <c r="AF698" s="124"/>
      <c r="AG698" s="137" t="s">
        <v>234</v>
      </c>
      <c r="AH698" s="139" t="s">
        <v>578</v>
      </c>
      <c r="AI698" s="94" t="str">
        <f>IF(ISERROR(VLOOKUP(AG698,'Listas Ley Transparencia'!$H$3:$M$17,2,0)),"",VLOOKUP(AG698,'Listas Ley Transparencia'!$H$3:$M$17,2,0))</f>
        <v>Información publica y de conocimiento general</v>
      </c>
      <c r="AJ698" s="95" t="str">
        <f>IF(ISERROR(VLOOKUP(AG698,'Listas Ley Transparencia'!$H$3:$M$17,3,0)),"",VLOOKUP(AG698,'Listas Ley Transparencia'!$H$3:$M$17,3,0))</f>
        <v>Información publica y de conocimiento general</v>
      </c>
      <c r="AK698" s="95" t="str">
        <f>IF(ISERROR(VLOOKUP(AG698,'Listas Ley Transparencia'!$H$3:$M$17,4,0)),"",VLOOKUP(AG698,'Listas Ley Transparencia'!$H$3:$M$17,4,0))</f>
        <v>Publica</v>
      </c>
      <c r="AL698" s="96" t="str">
        <f>IF(ISERROR(VLOOKUP(AG698,'Listas Ley Transparencia'!$H$3:$M$17,6,0)),"",VLOOKUP(AG698,'Listas Ley Transparencia'!$H$3:$M$17,6,0))</f>
        <v>No Aplica</v>
      </c>
      <c r="AM698" s="64" t="s">
        <v>235</v>
      </c>
      <c r="AN698" s="138">
        <v>45586</v>
      </c>
      <c r="AO698" s="137" t="s">
        <v>264</v>
      </c>
      <c r="AP698" s="137" t="s">
        <v>267</v>
      </c>
      <c r="AQ698" s="139" t="s">
        <v>268</v>
      </c>
    </row>
    <row r="699" spans="1:43" ht="0" hidden="1" customHeight="1">
      <c r="A699" s="67">
        <v>692</v>
      </c>
      <c r="B699" s="148" t="s">
        <v>1355</v>
      </c>
      <c r="C699" s="289" t="s">
        <v>1079</v>
      </c>
      <c r="D699" s="443" t="s">
        <v>1498</v>
      </c>
      <c r="E699" s="147"/>
      <c r="F699" s="62" t="s">
        <v>137</v>
      </c>
      <c r="G699" s="137" t="s">
        <v>1355</v>
      </c>
      <c r="H699" s="65" t="s">
        <v>92</v>
      </c>
      <c r="I699" s="65" t="s">
        <v>92</v>
      </c>
      <c r="J699" s="146" t="s">
        <v>93</v>
      </c>
      <c r="K699" s="61" t="s">
        <v>94</v>
      </c>
      <c r="L699" s="62" t="s">
        <v>95</v>
      </c>
      <c r="M699" s="63">
        <f>IFERROR(VLOOKUP(L699,'Listas Activos'!$B$24:$C$28,2,0),0)</f>
        <v>5</v>
      </c>
      <c r="N699" s="62" t="s">
        <v>96</v>
      </c>
      <c r="O699" s="63">
        <f>IFERROR(VLOOKUP(N699,'Listas Activos'!$B$31:$C$35,2,0),0)</f>
        <v>5</v>
      </c>
      <c r="P699" s="62" t="s">
        <v>115</v>
      </c>
      <c r="Q699" s="63">
        <f>IFERROR(VLOOKUP(P699,'Listas Activos'!$B$38:$C$42,2,0),0)</f>
        <v>3</v>
      </c>
      <c r="R699" s="63">
        <f t="shared" si="40"/>
        <v>5</v>
      </c>
      <c r="S699" s="93" t="str">
        <f>IFERROR(VLOOKUP(R699,'Listas Activos'!$B$4:$C$7,2,0),"-")</f>
        <v>Alto</v>
      </c>
      <c r="T699" s="66"/>
      <c r="U699" s="64" t="s">
        <v>97</v>
      </c>
      <c r="V699" s="137"/>
      <c r="W699" s="137"/>
      <c r="X699" s="137" t="s">
        <v>97</v>
      </c>
      <c r="Y699" s="137"/>
      <c r="Z699" s="64" t="s">
        <v>205</v>
      </c>
      <c r="AA699" s="137" t="s">
        <v>624</v>
      </c>
      <c r="AB699" s="137" t="s">
        <v>262</v>
      </c>
      <c r="AC699" s="137" t="s">
        <v>263</v>
      </c>
      <c r="AD699" s="138">
        <v>45272</v>
      </c>
      <c r="AE699" s="256" t="s">
        <v>92</v>
      </c>
      <c r="AF699" s="124"/>
      <c r="AG699" s="137" t="s">
        <v>283</v>
      </c>
      <c r="AH699" s="139" t="s">
        <v>578</v>
      </c>
      <c r="AI699" s="94" t="str">
        <f>IF(ISERROR(VLOOKUP(AG699,'Listas Ley Transparencia'!$H$3:$M$17,2,0)),"",VLOOKUP(AG699,'Listas Ley Transparencia'!$H$3:$M$17,2,0))</f>
        <v>Información exceptuada por daño de derechos a personas naturales o jurídicas. Articulo 18 Ley 1712 de 2014</v>
      </c>
      <c r="AJ699" s="95" t="str">
        <f>IF(ISERROR(VLOOKUP(AG699,'Listas Ley Transparencia'!$H$3:$M$17,3,0)),"",VLOOKUP(AG699,'Listas Ley Transparencia'!$H$3:$M$17,3,0))</f>
        <v>Los secretos comerciales, industriales y profesionales, así como los estipulados en el parágrafo del articulo 77 de la Ley 1474 de 2011</v>
      </c>
      <c r="AK699" s="95" t="str">
        <f>IF(ISERROR(VLOOKUP(AG699,'Listas Ley Transparencia'!$H$3:$M$17,4,0)),"",VLOOKUP(AG699,'Listas Ley Transparencia'!$H$3:$M$17,4,0))</f>
        <v>Publica Clasificada</v>
      </c>
      <c r="AL699" s="96" t="str">
        <f>IF(ISERROR(VLOOKUP(AG699,'Listas Ley Transparencia'!$H$3:$M$17,6,0)),"",VLOOKUP(AG699,'Listas Ley Transparencia'!$H$3:$M$17,6,0))</f>
        <v>Ilimitada</v>
      </c>
      <c r="AM699" s="64" t="s">
        <v>448</v>
      </c>
      <c r="AN699" s="138">
        <v>45586</v>
      </c>
      <c r="AO699" s="137"/>
      <c r="AP699" s="137" t="s">
        <v>419</v>
      </c>
      <c r="AQ699" s="139" t="s">
        <v>1483</v>
      </c>
    </row>
    <row r="700" spans="1:43" ht="0" hidden="1" customHeight="1">
      <c r="A700" s="67">
        <v>693</v>
      </c>
      <c r="B700" s="148" t="s">
        <v>1355</v>
      </c>
      <c r="C700" s="289" t="s">
        <v>1356</v>
      </c>
      <c r="D700" s="440" t="s">
        <v>1499</v>
      </c>
      <c r="E700" s="147"/>
      <c r="F700" s="62" t="s">
        <v>137</v>
      </c>
      <c r="G700" s="137" t="s">
        <v>1355</v>
      </c>
      <c r="H700" s="65" t="s">
        <v>92</v>
      </c>
      <c r="I700" s="65" t="s">
        <v>92</v>
      </c>
      <c r="J700" s="146" t="s">
        <v>93</v>
      </c>
      <c r="K700" s="61" t="s">
        <v>94</v>
      </c>
      <c r="L700" s="62" t="s">
        <v>125</v>
      </c>
      <c r="M700" s="63">
        <f>IFERROR(VLOOKUP(L700,'Listas Activos'!$B$24:$C$28,2,0),0)</f>
        <v>3</v>
      </c>
      <c r="N700" s="62" t="s">
        <v>115</v>
      </c>
      <c r="O700" s="63">
        <f>IFERROR(VLOOKUP(N700,'Listas Activos'!$B$31:$C$35,2,0),0)</f>
        <v>3</v>
      </c>
      <c r="P700" s="62" t="s">
        <v>126</v>
      </c>
      <c r="Q700" s="63">
        <f>IFERROR(VLOOKUP(P700,'Listas Activos'!$B$38:$C$42,2,0),0)</f>
        <v>1</v>
      </c>
      <c r="R700" s="63">
        <f t="shared" si="40"/>
        <v>3</v>
      </c>
      <c r="S700" s="93" t="str">
        <f>IFERROR(VLOOKUP(R700,'Listas Activos'!$B$4:$C$7,2,0),"-")</f>
        <v>Medio</v>
      </c>
      <c r="T700" s="66"/>
      <c r="U700" s="64" t="s">
        <v>116</v>
      </c>
      <c r="V700" s="137"/>
      <c r="W700" s="137"/>
      <c r="X700" s="137"/>
      <c r="Y700" s="137"/>
      <c r="Z700" s="64" t="s">
        <v>98</v>
      </c>
      <c r="AA700" s="137" t="s">
        <v>99</v>
      </c>
      <c r="AB700" s="137" t="s">
        <v>100</v>
      </c>
      <c r="AC700" s="137" t="s">
        <v>263</v>
      </c>
      <c r="AD700" s="138">
        <v>41641</v>
      </c>
      <c r="AE700" s="256" t="s">
        <v>92</v>
      </c>
      <c r="AF700" s="124"/>
      <c r="AG700" s="137" t="s">
        <v>234</v>
      </c>
      <c r="AH700" s="139" t="s">
        <v>578</v>
      </c>
      <c r="AI700" s="94" t="str">
        <f>IF(ISERROR(VLOOKUP(AG700,'Listas Ley Transparencia'!$H$3:$M$17,2,0)),"",VLOOKUP(AG700,'Listas Ley Transparencia'!$H$3:$M$17,2,0))</f>
        <v>Información publica y de conocimiento general</v>
      </c>
      <c r="AJ700" s="95" t="str">
        <f>IF(ISERROR(VLOOKUP(AG700,'Listas Ley Transparencia'!$H$3:$M$17,3,0)),"",VLOOKUP(AG700,'Listas Ley Transparencia'!$H$3:$M$17,3,0))</f>
        <v>Información publica y de conocimiento general</v>
      </c>
      <c r="AK700" s="95" t="str">
        <f>IF(ISERROR(VLOOKUP(AG700,'Listas Ley Transparencia'!$H$3:$M$17,4,0)),"",VLOOKUP(AG700,'Listas Ley Transparencia'!$H$3:$M$17,4,0))</f>
        <v>Publica</v>
      </c>
      <c r="AL700" s="96" t="str">
        <f>IF(ISERROR(VLOOKUP(AG700,'Listas Ley Transparencia'!$H$3:$M$17,6,0)),"",VLOOKUP(AG700,'Listas Ley Transparencia'!$H$3:$M$17,6,0))</f>
        <v>No Aplica</v>
      </c>
      <c r="AM700" s="64" t="s">
        <v>235</v>
      </c>
      <c r="AN700" s="138">
        <v>45586</v>
      </c>
      <c r="AO700" s="137"/>
      <c r="AP700" s="137" t="s">
        <v>267</v>
      </c>
      <c r="AQ700" s="139" t="s">
        <v>268</v>
      </c>
    </row>
    <row r="701" spans="1:43" ht="0" hidden="1" customHeight="1">
      <c r="A701" s="67">
        <v>694</v>
      </c>
      <c r="B701" s="148" t="s">
        <v>1355</v>
      </c>
      <c r="C701" s="289" t="s">
        <v>948</v>
      </c>
      <c r="D701" s="442" t="s">
        <v>1502</v>
      </c>
      <c r="E701" s="147"/>
      <c r="F701" s="62" t="s">
        <v>137</v>
      </c>
      <c r="G701" s="137" t="s">
        <v>1355</v>
      </c>
      <c r="H701" s="65" t="s">
        <v>1488</v>
      </c>
      <c r="I701" s="65" t="s">
        <v>1488</v>
      </c>
      <c r="J701" s="146" t="s">
        <v>93</v>
      </c>
      <c r="K701" s="61" t="s">
        <v>94</v>
      </c>
      <c r="L701" s="62" t="s">
        <v>125</v>
      </c>
      <c r="M701" s="63">
        <f>IFERROR(VLOOKUP(L701,'Listas Activos'!$B$24:$C$28,2,0),0)</f>
        <v>3</v>
      </c>
      <c r="N701" s="62" t="s">
        <v>115</v>
      </c>
      <c r="O701" s="63">
        <f>IFERROR(VLOOKUP(N701,'Listas Activos'!$B$31:$C$35,2,0),0)</f>
        <v>3</v>
      </c>
      <c r="P701" s="62" t="s">
        <v>126</v>
      </c>
      <c r="Q701" s="63">
        <f>IFERROR(VLOOKUP(P701,'Listas Activos'!$B$38:$C$42,2,0),0)</f>
        <v>1</v>
      </c>
      <c r="R701" s="63">
        <f t="shared" si="40"/>
        <v>3</v>
      </c>
      <c r="S701" s="93" t="str">
        <f>IFERROR(VLOOKUP(R701,'Listas Activos'!$B$4:$C$7,2,0),"-")</f>
        <v>Medio</v>
      </c>
      <c r="T701" s="66"/>
      <c r="U701" s="64" t="s">
        <v>116</v>
      </c>
      <c r="V701" s="137"/>
      <c r="W701" s="137"/>
      <c r="X701" s="137"/>
      <c r="Y701" s="137"/>
      <c r="Z701" s="64" t="s">
        <v>205</v>
      </c>
      <c r="AA701" s="137" t="s">
        <v>99</v>
      </c>
      <c r="AB701" s="137" t="s">
        <v>262</v>
      </c>
      <c r="AC701" s="137" t="s">
        <v>263</v>
      </c>
      <c r="AD701" s="138">
        <v>41944</v>
      </c>
      <c r="AE701" s="256" t="s">
        <v>1488</v>
      </c>
      <c r="AF701" s="124"/>
      <c r="AG701" s="137" t="s">
        <v>234</v>
      </c>
      <c r="AH701" s="139" t="s">
        <v>578</v>
      </c>
      <c r="AI701" s="94" t="str">
        <f>IF(ISERROR(VLOOKUP(AG701,'Listas Ley Transparencia'!$H$3:$M$17,2,0)),"",VLOOKUP(AG701,'Listas Ley Transparencia'!$H$3:$M$17,2,0))</f>
        <v>Información publica y de conocimiento general</v>
      </c>
      <c r="AJ701" s="95" t="str">
        <f>IF(ISERROR(VLOOKUP(AG701,'Listas Ley Transparencia'!$H$3:$M$17,3,0)),"",VLOOKUP(AG701,'Listas Ley Transparencia'!$H$3:$M$17,3,0))</f>
        <v>Información publica y de conocimiento general</v>
      </c>
      <c r="AK701" s="95" t="str">
        <f>IF(ISERROR(VLOOKUP(AG701,'Listas Ley Transparencia'!$H$3:$M$17,4,0)),"",VLOOKUP(AG701,'Listas Ley Transparencia'!$H$3:$M$17,4,0))</f>
        <v>Publica</v>
      </c>
      <c r="AL701" s="96" t="str">
        <f>IF(ISERROR(VLOOKUP(AG701,'Listas Ley Transparencia'!$H$3:$M$17,6,0)),"",VLOOKUP(AG701,'Listas Ley Transparencia'!$H$3:$M$17,6,0))</f>
        <v>No Aplica</v>
      </c>
      <c r="AM701" s="64" t="s">
        <v>235</v>
      </c>
      <c r="AN701" s="138">
        <v>45586</v>
      </c>
      <c r="AO701" s="137" t="s">
        <v>264</v>
      </c>
      <c r="AP701" s="137" t="s">
        <v>267</v>
      </c>
      <c r="AQ701" s="139" t="s">
        <v>268</v>
      </c>
    </row>
    <row r="702" spans="1:43" ht="0" hidden="1" customHeight="1">
      <c r="A702" s="67">
        <v>695</v>
      </c>
      <c r="B702" s="148" t="s">
        <v>1355</v>
      </c>
      <c r="C702" s="289" t="s">
        <v>1079</v>
      </c>
      <c r="D702" s="443" t="s">
        <v>1503</v>
      </c>
      <c r="E702" s="147"/>
      <c r="F702" s="62" t="s">
        <v>137</v>
      </c>
      <c r="G702" s="137" t="s">
        <v>1504</v>
      </c>
      <c r="H702" s="65" t="s">
        <v>1488</v>
      </c>
      <c r="I702" s="65" t="s">
        <v>1488</v>
      </c>
      <c r="J702" s="146" t="s">
        <v>93</v>
      </c>
      <c r="K702" s="61" t="s">
        <v>94</v>
      </c>
      <c r="L702" s="62" t="s">
        <v>95</v>
      </c>
      <c r="M702" s="63">
        <f>IFERROR(VLOOKUP(L702,'Listas Activos'!$B$24:$C$28,2,0),0)</f>
        <v>5</v>
      </c>
      <c r="N702" s="62" t="s">
        <v>96</v>
      </c>
      <c r="O702" s="63">
        <f>IFERROR(VLOOKUP(N702,'Listas Activos'!$B$31:$C$35,2,0),0)</f>
        <v>5</v>
      </c>
      <c r="P702" s="62" t="s">
        <v>115</v>
      </c>
      <c r="Q702" s="63">
        <f>IFERROR(VLOOKUP(P702,'Listas Activos'!$B$38:$C$42,2,0),0)</f>
        <v>3</v>
      </c>
      <c r="R702" s="63">
        <f t="shared" si="40"/>
        <v>5</v>
      </c>
      <c r="S702" s="93" t="str">
        <f>IFERROR(VLOOKUP(R702,'Listas Activos'!$B$4:$C$7,2,0),"-")</f>
        <v>Alto</v>
      </c>
      <c r="T702" s="66"/>
      <c r="U702" s="64" t="s">
        <v>97</v>
      </c>
      <c r="V702" s="137"/>
      <c r="W702" s="137"/>
      <c r="X702" s="137" t="s">
        <v>97</v>
      </c>
      <c r="Y702" s="137"/>
      <c r="Z702" s="64" t="s">
        <v>205</v>
      </c>
      <c r="AA702" s="137" t="s">
        <v>415</v>
      </c>
      <c r="AB702" s="137" t="s">
        <v>100</v>
      </c>
      <c r="AC702" s="137" t="s">
        <v>263</v>
      </c>
      <c r="AD702" s="138">
        <v>42110</v>
      </c>
      <c r="AE702" s="137" t="s">
        <v>1488</v>
      </c>
      <c r="AF702" s="124"/>
      <c r="AG702" s="137" t="s">
        <v>283</v>
      </c>
      <c r="AH702" s="139" t="s">
        <v>578</v>
      </c>
      <c r="AI702" s="94" t="str">
        <f>IF(ISERROR(VLOOKUP(AG702,'Listas Ley Transparencia'!$H$3:$M$17,2,0)),"",VLOOKUP(AG702,'Listas Ley Transparencia'!$H$3:$M$17,2,0))</f>
        <v>Información exceptuada por daño de derechos a personas naturales o jurídicas. Articulo 18 Ley 1712 de 2014</v>
      </c>
      <c r="AJ702" s="95" t="str">
        <f>IF(ISERROR(VLOOKUP(AG702,'Listas Ley Transparencia'!$H$3:$M$17,3,0)),"",VLOOKUP(AG702,'Listas Ley Transparencia'!$H$3:$M$17,3,0))</f>
        <v>Los secretos comerciales, industriales y profesionales, así como los estipulados en el parágrafo del articulo 77 de la Ley 1474 de 2011</v>
      </c>
      <c r="AK702" s="95" t="str">
        <f>IF(ISERROR(VLOOKUP(AG702,'Listas Ley Transparencia'!$H$3:$M$17,4,0)),"",VLOOKUP(AG702,'Listas Ley Transparencia'!$H$3:$M$17,4,0))</f>
        <v>Publica Clasificada</v>
      </c>
      <c r="AL702" s="96" t="str">
        <f>IF(ISERROR(VLOOKUP(AG702,'Listas Ley Transparencia'!$H$3:$M$17,6,0)),"",VLOOKUP(AG702,'Listas Ley Transparencia'!$H$3:$M$17,6,0))</f>
        <v>Ilimitada</v>
      </c>
      <c r="AM702" s="64" t="s">
        <v>448</v>
      </c>
      <c r="AN702" s="138">
        <v>45586</v>
      </c>
      <c r="AO702" s="137" t="s">
        <v>264</v>
      </c>
      <c r="AP702" s="137" t="s">
        <v>419</v>
      </c>
      <c r="AQ702" s="139" t="s">
        <v>1483</v>
      </c>
    </row>
    <row r="703" spans="1:43" ht="0" hidden="1" customHeight="1">
      <c r="A703" s="67">
        <v>696</v>
      </c>
      <c r="B703" s="148" t="s">
        <v>1355</v>
      </c>
      <c r="C703" s="289" t="s">
        <v>1079</v>
      </c>
      <c r="D703" s="443" t="s">
        <v>1505</v>
      </c>
      <c r="E703" s="147"/>
      <c r="F703" s="62" t="s">
        <v>137</v>
      </c>
      <c r="G703" s="137" t="s">
        <v>1355</v>
      </c>
      <c r="H703" s="65" t="s">
        <v>1488</v>
      </c>
      <c r="I703" s="65" t="s">
        <v>1488</v>
      </c>
      <c r="J703" s="146" t="s">
        <v>93</v>
      </c>
      <c r="K703" s="61" t="s">
        <v>94</v>
      </c>
      <c r="L703" s="62" t="s">
        <v>95</v>
      </c>
      <c r="M703" s="63">
        <f>IFERROR(VLOOKUP(L703,'Listas Activos'!$B$24:$C$28,2,0),0)</f>
        <v>5</v>
      </c>
      <c r="N703" s="62" t="s">
        <v>96</v>
      </c>
      <c r="O703" s="63">
        <f>IFERROR(VLOOKUP(N703,'Listas Activos'!$B$31:$C$35,2,0),0)</f>
        <v>5</v>
      </c>
      <c r="P703" s="62" t="s">
        <v>115</v>
      </c>
      <c r="Q703" s="63">
        <f>IFERROR(VLOOKUP(P703,'Listas Activos'!$B$38:$C$42,2,0),0)</f>
        <v>3</v>
      </c>
      <c r="R703" s="63">
        <f t="shared" si="40"/>
        <v>5</v>
      </c>
      <c r="S703" s="93" t="str">
        <f>IFERROR(VLOOKUP(R703,'Listas Activos'!$B$4:$C$7,2,0),"-")</f>
        <v>Alto</v>
      </c>
      <c r="T703" s="66"/>
      <c r="U703" s="64" t="s">
        <v>97</v>
      </c>
      <c r="V703" s="137"/>
      <c r="W703" s="137"/>
      <c r="X703" s="137" t="s">
        <v>97</v>
      </c>
      <c r="Y703" s="137"/>
      <c r="Z703" s="64" t="s">
        <v>205</v>
      </c>
      <c r="AA703" s="137" t="s">
        <v>624</v>
      </c>
      <c r="AB703" s="137" t="s">
        <v>262</v>
      </c>
      <c r="AC703" s="137" t="s">
        <v>263</v>
      </c>
      <c r="AD703" s="138">
        <v>45272</v>
      </c>
      <c r="AE703" s="137" t="s">
        <v>1488</v>
      </c>
      <c r="AF703" s="124"/>
      <c r="AG703" s="137" t="s">
        <v>283</v>
      </c>
      <c r="AH703" s="139" t="s">
        <v>578</v>
      </c>
      <c r="AI703" s="94" t="str">
        <f>IF(ISERROR(VLOOKUP(AG703,'Listas Ley Transparencia'!$H$3:$M$17,2,0)),"",VLOOKUP(AG703,'Listas Ley Transparencia'!$H$3:$M$17,2,0))</f>
        <v>Información exceptuada por daño de derechos a personas naturales o jurídicas. Articulo 18 Ley 1712 de 2014</v>
      </c>
      <c r="AJ703" s="95" t="str">
        <f>IF(ISERROR(VLOOKUP(AG703,'Listas Ley Transparencia'!$H$3:$M$17,3,0)),"",VLOOKUP(AG703,'Listas Ley Transparencia'!$H$3:$M$17,3,0))</f>
        <v>Los secretos comerciales, industriales y profesionales, así como los estipulados en el parágrafo del articulo 77 de la Ley 1474 de 2011</v>
      </c>
      <c r="AK703" s="95" t="str">
        <f>IF(ISERROR(VLOOKUP(AG703,'Listas Ley Transparencia'!$H$3:$M$17,4,0)),"",VLOOKUP(AG703,'Listas Ley Transparencia'!$H$3:$M$17,4,0))</f>
        <v>Publica Clasificada</v>
      </c>
      <c r="AL703" s="96" t="str">
        <f>IF(ISERROR(VLOOKUP(AG703,'Listas Ley Transparencia'!$H$3:$M$17,6,0)),"",VLOOKUP(AG703,'Listas Ley Transparencia'!$H$3:$M$17,6,0))</f>
        <v>Ilimitada</v>
      </c>
      <c r="AM703" s="64" t="s">
        <v>448</v>
      </c>
      <c r="AN703" s="138">
        <v>45586</v>
      </c>
      <c r="AO703" s="137" t="s">
        <v>264</v>
      </c>
      <c r="AP703" s="137" t="s">
        <v>419</v>
      </c>
      <c r="AQ703" s="139" t="s">
        <v>1483</v>
      </c>
    </row>
    <row r="704" spans="1:43" ht="0" hidden="1" customHeight="1">
      <c r="A704" s="67">
        <v>697</v>
      </c>
      <c r="B704" s="148" t="s">
        <v>1355</v>
      </c>
      <c r="C704" s="289" t="s">
        <v>1356</v>
      </c>
      <c r="D704" s="444" t="s">
        <v>1506</v>
      </c>
      <c r="E704" s="147"/>
      <c r="F704" s="62" t="s">
        <v>137</v>
      </c>
      <c r="G704" s="137" t="s">
        <v>1355</v>
      </c>
      <c r="H704" s="65" t="s">
        <v>1488</v>
      </c>
      <c r="I704" s="65" t="s">
        <v>1488</v>
      </c>
      <c r="J704" s="146" t="s">
        <v>93</v>
      </c>
      <c r="K704" s="61" t="s">
        <v>94</v>
      </c>
      <c r="L704" s="62" t="s">
        <v>125</v>
      </c>
      <c r="M704" s="63">
        <f>IFERROR(VLOOKUP(L704,'Listas Activos'!$B$24:$C$28,2,0),0)</f>
        <v>3</v>
      </c>
      <c r="N704" s="62" t="s">
        <v>115</v>
      </c>
      <c r="O704" s="63">
        <f>IFERROR(VLOOKUP(N704,'Listas Activos'!$B$31:$C$35,2,0),0)</f>
        <v>3</v>
      </c>
      <c r="P704" s="62" t="s">
        <v>126</v>
      </c>
      <c r="Q704" s="63">
        <f>IFERROR(VLOOKUP(P704,'Listas Activos'!$B$38:$C$42,2,0),0)</f>
        <v>1</v>
      </c>
      <c r="R704" s="63">
        <f t="shared" si="40"/>
        <v>3</v>
      </c>
      <c r="S704" s="93" t="str">
        <f>IFERROR(VLOOKUP(R704,'Listas Activos'!$B$4:$C$7,2,0),"-")</f>
        <v>Medio</v>
      </c>
      <c r="T704" s="66"/>
      <c r="U704" s="64" t="s">
        <v>116</v>
      </c>
      <c r="V704" s="137"/>
      <c r="W704" s="137"/>
      <c r="X704" s="137"/>
      <c r="Y704" s="137"/>
      <c r="Z704" s="64" t="s">
        <v>98</v>
      </c>
      <c r="AA704" s="137" t="s">
        <v>99</v>
      </c>
      <c r="AB704" s="137" t="s">
        <v>100</v>
      </c>
      <c r="AC704" s="137" t="s">
        <v>263</v>
      </c>
      <c r="AD704" s="138">
        <v>41641</v>
      </c>
      <c r="AE704" s="137" t="s">
        <v>1488</v>
      </c>
      <c r="AF704" s="124"/>
      <c r="AG704" s="137" t="s">
        <v>234</v>
      </c>
      <c r="AH704" s="139" t="s">
        <v>578</v>
      </c>
      <c r="AI704" s="94" t="str">
        <f>IF(ISERROR(VLOOKUP(AG704,'Listas Ley Transparencia'!$H$3:$M$17,2,0)),"",VLOOKUP(AG704,'Listas Ley Transparencia'!$H$3:$M$17,2,0))</f>
        <v>Información publica y de conocimiento general</v>
      </c>
      <c r="AJ704" s="95" t="str">
        <f>IF(ISERROR(VLOOKUP(AG704,'Listas Ley Transparencia'!$H$3:$M$17,3,0)),"",VLOOKUP(AG704,'Listas Ley Transparencia'!$H$3:$M$17,3,0))</f>
        <v>Información publica y de conocimiento general</v>
      </c>
      <c r="AK704" s="95" t="str">
        <f>IF(ISERROR(VLOOKUP(AG704,'Listas Ley Transparencia'!$H$3:$M$17,4,0)),"",VLOOKUP(AG704,'Listas Ley Transparencia'!$H$3:$M$17,4,0))</f>
        <v>Publica</v>
      </c>
      <c r="AL704" s="96" t="str">
        <f>IF(ISERROR(VLOOKUP(AG704,'Listas Ley Transparencia'!$H$3:$M$17,6,0)),"",VLOOKUP(AG704,'Listas Ley Transparencia'!$H$3:$M$17,6,0))</f>
        <v>No Aplica</v>
      </c>
      <c r="AM704" s="64" t="s">
        <v>235</v>
      </c>
      <c r="AN704" s="138">
        <v>45586</v>
      </c>
      <c r="AO704" s="137" t="s">
        <v>264</v>
      </c>
      <c r="AP704" s="137" t="s">
        <v>267</v>
      </c>
      <c r="AQ704" s="139" t="s">
        <v>268</v>
      </c>
    </row>
    <row r="705" spans="1:1" ht="0" hidden="1" customHeight="1">
      <c r="A705" s="67">
        <v>698</v>
      </c>
    </row>
    <row r="706" spans="1:1" ht="0" hidden="1" customHeight="1">
      <c r="A706" s="67">
        <v>699</v>
      </c>
    </row>
    <row r="707" spans="1:1" ht="0" hidden="1" customHeight="1">
      <c r="A707" s="67">
        <v>700</v>
      </c>
    </row>
    <row r="708" spans="1:1" ht="0" hidden="1" customHeight="1">
      <c r="A708" s="67">
        <v>701</v>
      </c>
    </row>
    <row r="709" spans="1:1" ht="0" hidden="1" customHeight="1">
      <c r="A709" s="67">
        <v>702</v>
      </c>
    </row>
    <row r="710" spans="1:1" ht="0" hidden="1" customHeight="1">
      <c r="A710" s="67">
        <v>703</v>
      </c>
    </row>
    <row r="711" spans="1:1" ht="0" hidden="1" customHeight="1">
      <c r="A711" s="67">
        <v>704</v>
      </c>
    </row>
    <row r="712" spans="1:1" ht="0" hidden="1" customHeight="1">
      <c r="A712" s="67">
        <v>705</v>
      </c>
    </row>
    <row r="713" spans="1:1" ht="0" hidden="1" customHeight="1">
      <c r="A713" s="67">
        <v>706</v>
      </c>
    </row>
    <row r="714" spans="1:1" ht="0" hidden="1" customHeight="1">
      <c r="A714" s="67">
        <v>707</v>
      </c>
    </row>
    <row r="715" spans="1:1" ht="0" hidden="1" customHeight="1">
      <c r="A715" s="67">
        <v>708</v>
      </c>
    </row>
    <row r="716" spans="1:1" ht="0" hidden="1" customHeight="1">
      <c r="A716" s="67">
        <v>709</v>
      </c>
    </row>
    <row r="717" spans="1:1" ht="0" hidden="1" customHeight="1">
      <c r="A717" s="67">
        <v>710</v>
      </c>
    </row>
    <row r="718" spans="1:1" ht="0" hidden="1" customHeight="1">
      <c r="A718" s="67">
        <v>711</v>
      </c>
    </row>
    <row r="719" spans="1:1" ht="0" hidden="1" customHeight="1">
      <c r="A719" s="67">
        <v>712</v>
      </c>
    </row>
    <row r="720" spans="1:1" ht="0" hidden="1" customHeight="1">
      <c r="A720" s="67">
        <v>713</v>
      </c>
    </row>
    <row r="721" spans="1:1" ht="0" hidden="1" customHeight="1">
      <c r="A721" s="67">
        <v>714</v>
      </c>
    </row>
    <row r="722" spans="1:1" ht="0" hidden="1" customHeight="1">
      <c r="A722" s="67">
        <v>715</v>
      </c>
    </row>
    <row r="723" spans="1:1" ht="0" hidden="1" customHeight="1">
      <c r="A723" s="67">
        <v>716</v>
      </c>
    </row>
    <row r="724" spans="1:1" ht="0" hidden="1" customHeight="1">
      <c r="A724" s="67">
        <v>717</v>
      </c>
    </row>
    <row r="725" spans="1:1" ht="0" hidden="1" customHeight="1">
      <c r="A725" s="67">
        <v>718</v>
      </c>
    </row>
    <row r="726" spans="1:1" ht="0" hidden="1" customHeight="1">
      <c r="A726" s="67">
        <v>719</v>
      </c>
    </row>
    <row r="727" spans="1:1" ht="0" hidden="1" customHeight="1">
      <c r="A727" s="67">
        <v>720</v>
      </c>
    </row>
    <row r="728" spans="1:1" ht="0" hidden="1" customHeight="1">
      <c r="A728" s="67">
        <v>721</v>
      </c>
    </row>
    <row r="729" spans="1:1" ht="0" hidden="1" customHeight="1">
      <c r="A729" s="67">
        <v>722</v>
      </c>
    </row>
    <row r="730" spans="1:1" ht="0" hidden="1" customHeight="1">
      <c r="A730" s="67">
        <v>723</v>
      </c>
    </row>
    <row r="731" spans="1:1" ht="0" hidden="1" customHeight="1">
      <c r="A731" s="67">
        <v>724</v>
      </c>
    </row>
    <row r="732" spans="1:1" ht="0" hidden="1" customHeight="1">
      <c r="A732" s="67">
        <v>725</v>
      </c>
    </row>
    <row r="733" spans="1:1" ht="0" hidden="1" customHeight="1">
      <c r="A733" s="67">
        <v>726</v>
      </c>
    </row>
    <row r="734" spans="1:1" ht="0" hidden="1" customHeight="1">
      <c r="A734" s="67">
        <v>727</v>
      </c>
    </row>
    <row r="735" spans="1:1" ht="0" hidden="1" customHeight="1">
      <c r="A735" s="67">
        <v>728</v>
      </c>
    </row>
    <row r="736" spans="1:1" ht="0" hidden="1" customHeight="1">
      <c r="A736" s="67">
        <v>729</v>
      </c>
    </row>
    <row r="737" spans="1:1" ht="0" hidden="1" customHeight="1">
      <c r="A737" s="67">
        <v>730</v>
      </c>
    </row>
    <row r="738" spans="1:1" ht="0" hidden="1" customHeight="1">
      <c r="A738" s="67">
        <v>731</v>
      </c>
    </row>
    <row r="739" spans="1:1" ht="0" hidden="1" customHeight="1">
      <c r="A739" s="67">
        <v>732</v>
      </c>
    </row>
    <row r="740" spans="1:1" ht="0" hidden="1" customHeight="1">
      <c r="A740" s="67">
        <v>733</v>
      </c>
    </row>
    <row r="741" spans="1:1" ht="0" hidden="1" customHeight="1">
      <c r="A741" s="67">
        <v>734</v>
      </c>
    </row>
    <row r="742" spans="1:1" ht="0" hidden="1" customHeight="1">
      <c r="A742" s="67">
        <v>735</v>
      </c>
    </row>
    <row r="743" spans="1:1" ht="0" hidden="1" customHeight="1">
      <c r="A743" s="67">
        <v>736</v>
      </c>
    </row>
    <row r="744" spans="1:1" ht="0" hidden="1" customHeight="1">
      <c r="A744" s="67">
        <v>737</v>
      </c>
    </row>
    <row r="745" spans="1:1" ht="0" hidden="1" customHeight="1">
      <c r="A745" s="67">
        <v>738</v>
      </c>
    </row>
    <row r="746" spans="1:1" ht="0" hidden="1" customHeight="1">
      <c r="A746" s="67">
        <v>739</v>
      </c>
    </row>
    <row r="747" spans="1:1" ht="0" hidden="1" customHeight="1">
      <c r="A747" s="67">
        <v>740</v>
      </c>
    </row>
    <row r="748" spans="1:1" ht="0" hidden="1" customHeight="1">
      <c r="A748" s="67">
        <v>741</v>
      </c>
    </row>
    <row r="749" spans="1:1" ht="0" hidden="1" customHeight="1">
      <c r="A749" s="67">
        <v>742</v>
      </c>
    </row>
    <row r="750" spans="1:1" ht="0" hidden="1" customHeight="1">
      <c r="A750" s="67">
        <v>743</v>
      </c>
    </row>
    <row r="751" spans="1:1" ht="0" hidden="1" customHeight="1">
      <c r="A751" s="67">
        <v>744</v>
      </c>
    </row>
  </sheetData>
  <sheetProtection algorithmName="SHA-512" hashValue="2+WAG9ujfJ9YO6KGqeW0QxSNXTHqr7t/zUOTEyF/TGTR5+gQ+kbXYNK9DJFMM5mNzLk/Ibk72r3aj/Lf4yuYJg==" saltValue="CjrCtCxjU/1T/58DY3O4pw==" spinCount="100000" sheet="1" formatCells="0" formatColumns="0" formatRows="0" insertColumns="0" insertRows="0" insertHyperlinks="0" deleteColumns="0" deleteRows="0" sort="0" autoFilter="0" pivotTables="0"/>
  <protectedRanges>
    <protectedRange sqref="E3" name="Rango9"/>
    <protectedRange sqref="Z85:AG85 Z78:AD84 AF78:AG83 AF86:AG88 Z91:AD91 AF91:AG91 Z63:AG77 Z86:AD88 Z89:AG90 Z62:AH62 AE84:AG84 Z92:AG148 Z8:AG61" name="transpap1"/>
    <protectedRange sqref="T8:T148" name="valorap4"/>
    <protectedRange sqref="N48 N50:N148 N8:N45" name="valorap2"/>
    <protectedRange sqref="K8:L148" name="valorap1"/>
    <protectedRange sqref="N49 N46:N47 V77 P8:P148" name="valorap3"/>
    <protectedRange sqref="U78:Y148 U8:Y76" name="datospersonales"/>
    <protectedRange sqref="AN78 AM79:AP91 AN149:AN155 AH63:AH148 AM92:AQ148 AM8:AQ77 AH8:AH61" name="transpap2"/>
    <protectedRange sqref="D78:D91 AQ79:AQ91 C77:C148" name="Identificación_1"/>
    <protectedRange sqref="E76 G76:J76" name="Identificación_3"/>
    <protectedRange sqref="D76" name="Identificación_4"/>
    <protectedRange sqref="AM78 AO78:AQ78" name="transpap2_1"/>
    <protectedRange sqref="D3" name="Rango9_2"/>
    <protectedRange sqref="Z152:AD152 AF150 Z150:AD150 Z151:AF151 Z149:AG149 Z153:AG155" name="transpap1_1"/>
    <protectedRange sqref="T149:T155" name="valorap4_1"/>
    <protectedRange sqref="N149:N155" name="valorap2_1"/>
    <protectedRange sqref="D155:J155 AE150 E149:J154 B149:C155" name="Identificación"/>
    <protectedRange sqref="K149:L155" name="valorap1_1"/>
    <protectedRange sqref="P149:P155" name="valorap3_1"/>
    <protectedRange sqref="U149:Y155" name="datospersonales_1"/>
    <protectedRange sqref="AH149:AH151 AH153:AH155 AM149:AM155 AO149:AQ155" name="transpap2_2"/>
    <protectedRange sqref="D149:D150" name="Identificación_1_1"/>
    <protectedRange sqref="D151" name="Identificación_3_1"/>
    <protectedRange sqref="D153:D154" name="Identificación_4_1"/>
    <protectedRange sqref="D152" name="Identificación_6"/>
    <protectedRange sqref="AG150:AG151 AE152:AG152" name="transpap1_1_1"/>
    <protectedRange sqref="AH152" name="transpap2_1_1"/>
    <protectedRange sqref="AF176:AF182 Z175:AG175" name="transpap1_2"/>
    <protectedRange sqref="T175:T182" name="valorap4_2"/>
    <protectedRange sqref="J175 D175:E178 E179:G179 J178:J182 D181:E182 G176:J177 G178 E180 F180:G182" name="Identificación_2"/>
    <protectedRange sqref="K175:K182" name="valorap1_2"/>
    <protectedRange sqref="U175:Y182" name="datospersonales_2"/>
    <protectedRange sqref="AM175 AH175 AO176:AO177 AM178:AM179 AO175:AQ175 AO178:AQ182" name="transpap2_3"/>
    <protectedRange sqref="Z166:AG170 AF171:AF174 AF156:AG165 Z156:AD165" name="transpap1_1_1_1"/>
    <protectedRange sqref="T156:T174" name="valorap4_1_1"/>
    <protectedRange sqref="N156:N170" name="valorap2_1_1"/>
    <protectedRange sqref="D170 D168 D164 B175:C175 AE178:AE179 H178:I182 C179:C180 B176:B182 E166:J170 F175:F178 H171:I175 E171:F174 E156:F165 B156:C170 AE156:AE165 H156:J165" name="Identificación_1_1_1"/>
    <protectedRange sqref="K156:L170" name="valorap1_1_1"/>
    <protectedRange sqref="P156:P170" name="valorap3_1_1"/>
    <protectedRange sqref="U156:Y174" name="datospersonales_1_1"/>
    <protectedRange sqref="AM156:AQ157 AO159:AP163 AO164:AQ170 AM164:AM170 AO158:AQ158 AN164:AN182 AM158:AN163 AH156:AH170" name="transpap2_1_1_1"/>
    <protectedRange sqref="C176:C178 C181:C182 B171:C174" name="Identificación_3_1_1"/>
    <protectedRange sqref="G171:G175" name="Identificación_1_2_1"/>
    <protectedRange sqref="J171:J174" name="Identificación_4_1_1"/>
    <protectedRange sqref="N171:N182" name="valorap2_2_1"/>
    <protectedRange sqref="L175:L182 K171:L174" name="valorap1_2_1"/>
    <protectedRange sqref="P171:P182" name="valorap3_2_1"/>
    <protectedRange sqref="Z176:AE177 Z178:AD179 Z180:AE182 Z171:AE174" name="transpap1_2_1"/>
    <protectedRange sqref="AG176:AG182 AG171:AG174" name="transpap1_3_1"/>
    <protectedRange sqref="AH176:AH182 AH171:AH174" name="transpap2_2_1"/>
    <protectedRange sqref="AM176:AM177 AM180:AM182 AM171:AM174 AO171:AQ174" name="transpap2_3_1"/>
    <protectedRange sqref="D169 D165:D167 D171:D174 D156:D163" name="Identificación_5_1"/>
    <protectedRange sqref="AP176:AQ177" name="transpap2_2_2"/>
    <protectedRange sqref="B183:B189" name="Identificación_5"/>
    <protectedRange sqref="C183" name="Identificación_1_2"/>
    <protectedRange sqref="D183" name="Identificación_2_1"/>
    <protectedRange sqref="C184" name="Identificación_3_2"/>
    <protectedRange sqref="D184" name="Identificación_2_2"/>
    <protectedRange sqref="C185" name="Identificación_4_2"/>
    <protectedRange sqref="D185" name="Identificación_5_1_1"/>
    <protectedRange sqref="D188 C186:C189" name="Identificación_6_1"/>
    <protectedRange sqref="D186:D187" name="Identificación_2_3"/>
    <protectedRange sqref="E183:J183" name="Identificación_7"/>
    <protectedRange sqref="E184:J184" name="Identificación_8"/>
    <protectedRange sqref="E185:J185" name="Identificación_9"/>
    <protectedRange sqref="E186:J188 G189:J189" name="Identificación_10"/>
    <protectedRange sqref="N183" name="valorap2_5"/>
    <protectedRange sqref="K183" name="valorap1_5"/>
    <protectedRange sqref="N184" name="valorap2_6"/>
    <protectedRange sqref="K184" name="valorap1_6"/>
    <protectedRange sqref="N185" name="valorap2_7"/>
    <protectedRange sqref="K185" name="valorap1_7"/>
    <protectedRange sqref="N186:N189" name="valorap2_8"/>
    <protectedRange sqref="K186:K189" name="valorap1_8"/>
    <protectedRange sqref="L183:L189" name="valorap1_2_1_1"/>
    <protectedRange sqref="T183" name="valorap4_9"/>
    <protectedRange sqref="P183" name="valorap3_9"/>
    <protectedRange sqref="T184" name="valorap4_10"/>
    <protectedRange sqref="P184" name="valorap3_10"/>
    <protectedRange sqref="P185" name="valorap3_11"/>
    <protectedRange sqref="T185:T188" name="valorap4_12"/>
    <protectedRange sqref="P186:P189" name="valorap3_12"/>
    <protectedRange sqref="U183:Y183" name="datospersonales_1_2"/>
    <protectedRange sqref="U184:Y184" name="datospersonales_2_1"/>
    <protectedRange sqref="U185:Y185" name="datospersonales_3"/>
    <protectedRange sqref="U186:Y188" name="datospersonales_4"/>
    <protectedRange sqref="Z183:AD183" name="transpap1_1_2"/>
    <protectedRange sqref="AE183:AF183" name="Identificación_11"/>
    <protectedRange sqref="Z184:AD184" name="transpap1_2_2"/>
    <protectedRange sqref="AE184:AF184" name="Identificación_12"/>
    <protectedRange sqref="Z185:AD185" name="transpap1_3"/>
    <protectedRange sqref="AE185:AF185" name="Identificación_13"/>
    <protectedRange sqref="Z186:AD189" name="transpap1_4"/>
    <protectedRange sqref="AE186:AF189" name="Identificación_14"/>
    <protectedRange sqref="AG183" name="transpap1_5"/>
    <protectedRange sqref="AH183" name="transpap2_1_2"/>
    <protectedRange sqref="AG184" name="transpap1_6"/>
    <protectedRange sqref="AH184" name="transpap2_2_3"/>
    <protectedRange sqref="AG185" name="transpap1_7"/>
    <protectedRange sqref="AH185" name="transpap2_3_2"/>
    <protectedRange sqref="AG186:AG189" name="transpap1_8"/>
    <protectedRange sqref="AH186:AH189" name="transpap2_4"/>
    <protectedRange sqref="AM183:AQ183 AQ184:AQ185 AN184:AN188" name="transpap2_5"/>
    <protectedRange sqref="AM184 AO184:AP184" name="transpap2_6"/>
    <protectedRange sqref="AM185 AO185:AP185 AP189" name="transpap2_7"/>
    <protectedRange sqref="AM186:AM188 AO186:AQ187 AO188:AP188" name="transpap2_8"/>
    <protectedRange sqref="AQ188" name="transpap2_1_1_2"/>
    <protectedRange sqref="Z220:AG221" name="transpap1_9"/>
    <protectedRange sqref="T220:T221" name="valorap4_3"/>
    <protectedRange sqref="N220:N221" name="valorap2_2"/>
    <protectedRange sqref="D219 D220:G221 J220:J221" name="Identificación_15"/>
    <protectedRange sqref="K220:L221" name="valorap1_3"/>
    <protectedRange sqref="P220:P221" name="valorap3_2"/>
    <protectedRange sqref="U220:Y221" name="datospersonales_5"/>
    <protectedRange sqref="AM220:AQ221 AH220:AH221" name="transpap2_9"/>
    <protectedRange sqref="E219:F219 D209:F218 H220:I221 G209:J219 D190:J208 B190:C221 AE219" name="Identificación_1_3"/>
    <protectedRange sqref="K190:L200 K202:L219" name="valorap1_1_2"/>
    <protectedRange sqref="N190:N200 N202:N219" name="valorap2_1_2"/>
    <protectedRange sqref="P190:P200 P202:P219" name="valorap3_1_2"/>
    <protectedRange sqref="Z197:AD198 AF197:AF198 AF202:AF203 Z190:AF196 AE202 Z202:AD203 Z199:AF200 Z204:AF218 Z219:AD219 AF219" name="transpap1_1_3"/>
    <protectedRange sqref="T190:T200 T202:T219" name="valorap4_1_2"/>
    <protectedRange sqref="AE197:AE198 AE203" name="Identificación_2_4"/>
    <protectedRange sqref="V201:Y201 U202:Y219 U190:Y200" name="datospersonales_1_3"/>
    <protectedRange sqref="AG190:AG219" name="transpap1_2_3"/>
    <protectedRange sqref="AH190:AH200 AM190:AQ190 AM199:AM200 AM191:AM196 AO191:AQ200 AH202:AH219 AM202:AM219 AO202:AQ219 AN191:AN219 AN222:AN227" name="transpap2_1_3"/>
    <protectedRange sqref="T201" name="valorap4_1_1_1"/>
    <protectedRange sqref="N201" name="valorap2_1_1_1"/>
    <protectedRange sqref="K201" name="valorap1_1_1_1"/>
    <protectedRange sqref="P201" name="valorap3_1_1_1"/>
    <protectedRange sqref="U201" name="datospersonales_2_2"/>
    <protectedRange sqref="L201" name="valorap1_1_1_1_1"/>
    <protectedRange sqref="Z201:AF201" name="transpap1_1_1_2"/>
    <protectedRange sqref="AH201" name="transpap2_1_1_3"/>
    <protectedRange sqref="AM201 AO201:AP201 AM197:AM198" name="transpap2_2_4"/>
    <protectedRange sqref="AQ201" name="transpap2_1_1_1_1"/>
    <protectedRange sqref="Z227:AG227" name="transpap1_10"/>
    <protectedRange sqref="T227" name="valorap4_4"/>
    <protectedRange sqref="N227" name="valorap2_3"/>
    <protectedRange sqref="B227:C227 E227:J227" name="Identificación_16"/>
    <protectedRange sqref="K227" name="valorap1_4"/>
    <protectedRange sqref="P227" name="valorap3_3"/>
    <protectedRange sqref="U227:Y227" name="datospersonales_6"/>
    <protectedRange sqref="AH227 AM227 AO227:AQ227" name="transpap2_10"/>
    <protectedRange sqref="L227" name="valorap1_1_3"/>
    <protectedRange sqref="D227" name="Identificación_2_5"/>
    <protectedRange sqref="AA228:AD228 AA231:AE232 AG231:AG232 AG228 AA229:AG230" name="transpap1_11"/>
    <protectedRange sqref="T228:T232" name="valorap4_5"/>
    <protectedRange sqref="N228:N232" name="valorap2_4"/>
    <protectedRange sqref="E228:F230 D231:F232" name="Identificación_17"/>
    <protectedRange sqref="K232 K230:L231" name="valorap1_9"/>
    <protectedRange sqref="P228:P232" name="valorap3_4"/>
    <protectedRange sqref="X228 U228 U229:Y232" name="datospersonales_7"/>
    <protectedRange sqref="AH228:AH232 AM228:AQ232" name="transpap2_11"/>
    <protectedRange sqref="G232:J232 C228:C232 G228:J230 G231:H231 J231" name="Identificación_1_4"/>
    <protectedRange sqref="L232 K228:L229" name="valorap1_1_4"/>
    <protectedRange sqref="Z228:Z232 AF231:AF232 AE228:AF228" name="transpap1_1_4"/>
    <protectedRange sqref="V228:W228 Y228" name="datospersonales_1_4"/>
    <protectedRange sqref="D228:D230" name="Identificación_2_6"/>
    <protectedRange sqref="B228:B232" name="Identificación_1_1_2"/>
    <protectedRange sqref="I231" name="Identificación_1_2_2"/>
    <protectedRange sqref="B233:C263" name="Identificación_19"/>
    <protectedRange sqref="D251:E251 AE235 E233:J250 E252:E256 F251:J256 E257:J260 F261:J263" name="Identificación_2_8"/>
    <protectedRange sqref="D253:D260 D233 D235:D250" name="Identificación_1_1_4"/>
    <protectedRange sqref="T263 T233:T261" name="valorap4_1_4"/>
    <protectedRange sqref="N262:N263 N233:N257" name="valorap2_1_4"/>
    <protectedRange sqref="K233:K263" name="valorap1_1_6"/>
    <protectedRange sqref="N258:N261 P233:P263" name="valorap3_1_4"/>
    <protectedRange sqref="U233:Y263" name="datospersonales_2_4"/>
    <protectedRange sqref="Z233:AF234 Z235:AD235 AF235 Z236:AF263" name="transpap1_1_5"/>
    <protectedRange sqref="AG233:AG263" name="transpap1_2_4"/>
    <protectedRange sqref="AH233:AH263" name="transpap2_1_5"/>
    <protectedRange sqref="AO248:AP248 AO249:AQ263 AM233:AQ233 AM234:AN263 AO234:AQ247" name="transpap2_2_6"/>
    <protectedRange sqref="L233:L263" name="valorap1_1_1_2"/>
    <protectedRange sqref="AQ248" name="transpap2_1_1_5"/>
    <protectedRange sqref="Z283:AD283 AF283:AG283" name="transpap1_12"/>
    <protectedRange sqref="T282:T283" name="valorap4_6"/>
    <protectedRange sqref="N282:N283" name="valorap2_9"/>
    <protectedRange sqref="J282:J283 D282:E283" name="Identificación_20"/>
    <protectedRange sqref="P282:P283" name="valorap3_5"/>
    <protectedRange sqref="U282:Y283" name="datospersonales_8"/>
    <protectedRange sqref="AH283 AM283 AO283:AQ283 AQ277:AQ282 AQ286:AQ288 AQ264:AQ274" name="transpap2_12"/>
    <protectedRange sqref="E287:H288 F282:I283 D270:J270 AE272 AE280:AE281 D284:H286 I284:J287 AE287 J288 B264:C288 AE264 E264:J269 E271:J281" name="Identificación_1_5"/>
    <protectedRange sqref="K264:L288" name="valorap1_1_7"/>
    <protectedRange sqref="N284:N288 N264:N281" name="valorap2_1_5"/>
    <protectedRange sqref="P284:P288 P264:P281" name="valorap3_1_5"/>
    <protectedRange sqref="Z284:AF286 Z265:AF271 Z272:AD272 AF272 Z273:AF279 Z280:AD282 AF280:AF282 AE282:AE283 Z287:AD288 AF287:AF288 AE288 I288 Z264:AD264 AF264" name="transpap1_1_6"/>
    <protectedRange sqref="T284:T288 T267:T281" name="valorap4_1_5"/>
    <protectedRange sqref="U284:Y288 U264:Y281" name="datospersonales_1_5"/>
    <protectedRange sqref="AG284:AG288 AG264:AG282" name="transpap1_2_5"/>
    <protectedRange sqref="AH284:AH288 AM284:AM285 AO284:AQ285 AO275:AQ275 AM264:AP264 AO265:AP274 AH264:AH282 AM265:AN280 AO276:AP282 AM281:AM282 AN281:AN285 AM286:AP288" name="transpap2_1_6"/>
    <protectedRange sqref="D264:D269" name="Identificación_1_1_5"/>
    <protectedRange sqref="D287:D288 D271:D281" name="Identificación_1_2_3"/>
    <protectedRange sqref="AQ276" name="transpap2_1_1_6"/>
    <protectedRange sqref="B289:B313" name="Identificación_21"/>
    <protectedRange sqref="C289:C313" name="Identificación_2_9"/>
    <protectedRange sqref="E295:J295 AE305 AE310:AE311 AE298 D289:J294 D296:J313" name="Identificación_3_4"/>
    <protectedRange sqref="D295" name="Identificación_1_1_6"/>
    <protectedRange sqref="T289:T313" name="valorap4_1_6"/>
    <protectedRange sqref="N295:N313 N289:N292" name="valorap2_1_6"/>
    <protectedRange sqref="K289:K295 K296:L296 K299:L313 K297:K298" name="valorap1_1_8"/>
    <protectedRange sqref="N293:N294 P289:P313" name="valorap3_1_6"/>
    <protectedRange sqref="L297:L298 L289:L295" name="valorap1_8_2"/>
    <protectedRange sqref="U289:Y313" name="datospersonales_2_5"/>
    <protectedRange sqref="Z310:AD313 AF310:AF313 Z305:AD305 AF305 Z306:AF309 Z289:AF297 Z298:AD298 AF298 Z299:AF304" name="transpap1_3_3"/>
    <protectedRange sqref="AE312:AE313" name="Identificación_5_3"/>
    <protectedRange sqref="AG289:AG313" name="transpap1_4_2"/>
    <protectedRange sqref="AH289:AH313" name="transpap2_1_7"/>
    <protectedRange sqref="AO310:AP310 AM289:AQ289 AO311:AQ313 AM290:AN313 AO290:AQ309" name="transpap2_2_7"/>
    <protectedRange sqref="AQ310" name="transpap2_1_1_7"/>
    <protectedRange sqref="Z359:AG525" name="transpap1_13"/>
    <protectedRange sqref="T189 T359:T525" name="valorap4_7"/>
    <protectedRange sqref="N359:N372 N411:N525" name="valorap2_10"/>
    <protectedRange sqref="D189:F189 D359:G372 E510 J359:J525 D373:E508 G373:G483 G484:H484 G485:G525 F373:F525" name="Identificación_22"/>
    <protectedRange sqref="K359:L372 K373:K410 K411:L525" name="valorap1_10"/>
    <protectedRange sqref="P359:P372 P411:P525" name="valorap3_6"/>
    <protectedRange sqref="U189:Y189 U359:Y525" name="datospersonales_9"/>
    <protectedRange sqref="AM189:AO189 AQ189 AM359:AQ525 AH359:AH525" name="transpap2_13"/>
    <protectedRange sqref="L373:L410 L314:L358" name="valorap1_2_2"/>
    <protectedRange sqref="AA315:AF315" name="transpap1_1_7"/>
    <protectedRange sqref="Z315" name="transpap1_1_1_3"/>
    <protectedRange sqref="AH315" name="transpap2_1_8"/>
    <protectedRange sqref="AM315 AO315:AQ315" name="transpap2_1_1_8"/>
    <protectedRange sqref="T689:T704" name="valorap4_8"/>
    <protectedRange sqref="B688:C688 J688:J704 B689:B690 B691:C692 C697 C700 B695:B703 B704:C704 B693 D688:F704 B694:C694" name="Identificación_23"/>
    <protectedRange sqref="V689:Y704" name="datospersonales_10"/>
    <protectedRange sqref="C698:C699 D614:D683 C695:C696 B614:C687 C689:C690 C701:C703 C693" name="Identificación_1_6"/>
    <protectedRange sqref="D684:D687" name="Identificación_2_1_1"/>
    <protectedRange sqref="G688:I704 E614:J687" name="Identificación_2_10"/>
    <protectedRange sqref="K614:K704" name="valorap1_11"/>
    <protectedRange sqref="T614:T688" name="valorap4_2_1"/>
    <protectedRange sqref="N614:N704" name="valorap2_2_2"/>
    <protectedRange sqref="L614:L704" name="valorap1_2_3"/>
    <protectedRange sqref="P614:P704" name="valorap3_2_2"/>
    <protectedRange sqref="U689:U704 U614:Y688" name="datospersonales_2_6"/>
    <protectedRange sqref="AE689:AF689 AD691 AF692 AD694 AF695 AD697 AE698:AF698 AD700 AF701 AD704 AE699:AE700 Z614:AF687 Z688:AA688 AC688:AF688" name="transpap1_14"/>
    <protectedRange sqref="AG614:AG704" name="transpap1_1_8"/>
    <protectedRange sqref="AH614:AH704" name="transpap2_14"/>
    <protectedRange sqref="AM688:AQ688 AP689:AQ689 AP692:AQ692 AP695:AQ695 AP698:AQ698 AP701:AQ701 AN689:AN704" name="transpap2_1_9"/>
    <protectedRange sqref="T602:T613" name="valorap4_11"/>
    <protectedRange sqref="B601:C601 E526:E527 B602:B603 B604:C605 C610 C613 B608:B613 J601:J613 B606 D526:D534 B607:C607 D601:F613" name="Identificación_24"/>
    <protectedRange sqref="V602:Y613" name="datospersonales_11"/>
    <protectedRange sqref="C611:C612 D535:D596 C608:C609 C602:C603 D509:D525 C606 B526:C600" name="Identificación_1_7"/>
    <protectedRange sqref="D597:D600" name="Identificación_2_1_2"/>
    <protectedRange sqref="E528:J528 F526:J527 J529:J530 E529:G534 I531:J534 H531 E535:J600 E511:E525 E509 G601:I613" name="Identificación_2_11"/>
    <protectedRange sqref="K526:K613" name="valorap1_12"/>
    <protectedRange sqref="T526:T601" name="valorap4_2_2"/>
    <protectedRange sqref="N526:N613" name="valorap2_2_3"/>
    <protectedRange sqref="L526:L613" name="valorap1_2_4"/>
    <protectedRange sqref="P526:P613" name="valorap3_2_3"/>
    <protectedRange sqref="U526:Y601 U602:U613" name="datospersonales_2_7"/>
    <protectedRange sqref="AE602:AF602 AD604 AF605 AD607 AF608 AD610 AE611:AF611 AD613 Z601:AA601 AC601:AF601 AE612:AE613 Z526:AF600" name="transpap1_15"/>
    <protectedRange sqref="AG526:AG613" name="transpap1_1_9"/>
    <protectedRange sqref="AH526:AH613" name="transpap2_15"/>
    <protectedRange sqref="AM601:AQ601 AP602:AQ602 AP605:AQ605 AP608:AQ608 AP611:AQ611 AN602:AN613 AM526:AQ526 AO527:AP527 AO528:AQ533 AM527:AN533 AM534:AQ534" name="transpap2_1_10"/>
    <protectedRange sqref="AQ527" name="transpap2_1_1_10"/>
    <protectedRange sqref="F222:J225 E222" name="Identificación_1_9"/>
    <protectedRange sqref="K222:K225" name="valorap1_1_9"/>
    <protectedRange sqref="Z222:AF225" name="transpap1_1_10"/>
    <protectedRange sqref="U222:Y225" name="datospersonales_1_6"/>
    <protectedRange sqref="AG222:AG225" name="transpap1_2_6"/>
    <protectedRange sqref="AH222:AH225 AM222:AM225 AO222:AQ225" name="transpap2_1_4"/>
    <protectedRange sqref="B222:C225" name="Identificación_1_2_5"/>
    <protectedRange sqref="F226:J226" name="Identificación_1_10"/>
    <protectedRange sqref="K226" name="valorap1_1_10"/>
    <protectedRange sqref="Z226:AF226" name="transpap1_1_11"/>
    <protectedRange sqref="U226:Y226" name="datospersonales_1_7"/>
    <protectedRange sqref="AG226" name="transpap1_2_7"/>
    <protectedRange sqref="AH226 AM226 AO226:AQ226" name="transpap2_1_11"/>
    <protectedRange sqref="B226:C226" name="Identificación_1_2_6"/>
    <protectedRange sqref="L222:L226" name="valorap1_1_11"/>
    <protectedRange sqref="N222:N226" name="valorap2_1_9"/>
    <protectedRange sqref="P222:P226" name="valorap3_1_9"/>
    <protectedRange sqref="T222:T226" name="valorap4_1_9"/>
  </protectedRanges>
  <autoFilter ref="A6:AQ613" xr:uid="{43B2B1EB-07E1-48B3-8BFA-5E148D334C12}"/>
  <dataConsolidate/>
  <mergeCells count="11">
    <mergeCell ref="A5:D5"/>
    <mergeCell ref="K5:T5"/>
    <mergeCell ref="U5:Y5"/>
    <mergeCell ref="Z5:AQ5"/>
    <mergeCell ref="A1:B3"/>
    <mergeCell ref="C1:C3"/>
    <mergeCell ref="D1:D3"/>
    <mergeCell ref="AP1:AQ1"/>
    <mergeCell ref="E2:J2"/>
    <mergeCell ref="AP2:AQ2"/>
    <mergeCell ref="AP3:AQ3"/>
  </mergeCells>
  <conditionalFormatting sqref="J8:J29 N8:N29 P8:P29 J93:J152 J314:J358 N314:N358 P314:P358 S314:S358">
    <cfRule type="cellIs" dxfId="223" priority="497" operator="equal">
      <formula>"Sin clasificar"</formula>
    </cfRule>
    <cfRule type="cellIs" dxfId="222" priority="500" operator="equal">
      <formula>"Alto"</formula>
    </cfRule>
    <cfRule type="cellIs" dxfId="221" priority="499" operator="equal">
      <formula>"Medio"</formula>
    </cfRule>
    <cfRule type="cellIs" dxfId="220" priority="498" operator="equal">
      <formula>"Bajo"</formula>
    </cfRule>
  </conditionalFormatting>
  <conditionalFormatting sqref="J76:J77">
    <cfRule type="cellIs" dxfId="219" priority="548" operator="equal">
      <formula>"Sin clasificar"</formula>
    </cfRule>
    <cfRule type="cellIs" dxfId="218" priority="550" operator="equal">
      <formula>"Medio"</formula>
    </cfRule>
    <cfRule type="cellIs" dxfId="217" priority="549" operator="equal">
      <formula>"Bajo"</formula>
    </cfRule>
    <cfRule type="cellIs" dxfId="216" priority="551" operator="equal">
      <formula>"Alto"</formula>
    </cfRule>
  </conditionalFormatting>
  <conditionalFormatting sqref="J77 J7 S7:S313 J30:J75 N30:N148 P30:P148 N153:N167 P153:P167 J155:J167 J171:J174 N171:N182 P171:P182 S359:S372 J359:J704 S526:S704">
    <cfRule type="cellIs" dxfId="215" priority="877" operator="equal">
      <formula>"Alto"</formula>
    </cfRule>
    <cfRule type="cellIs" dxfId="214" priority="874" operator="equal">
      <formula>"Sin clasificar"</formula>
    </cfRule>
    <cfRule type="cellIs" dxfId="213" priority="876" operator="equal">
      <formula>"Medio"</formula>
    </cfRule>
    <cfRule type="cellIs" dxfId="212" priority="875" operator="equal">
      <formula>"Bajo"</formula>
    </cfRule>
  </conditionalFormatting>
  <conditionalFormatting sqref="J78:J92">
    <cfRule type="cellIs" dxfId="211" priority="541" operator="equal">
      <formula>"Alto"</formula>
    </cfRule>
    <cfRule type="cellIs" dxfId="210" priority="540" operator="equal">
      <formula>"Medio"</formula>
    </cfRule>
    <cfRule type="cellIs" dxfId="209" priority="539" operator="equal">
      <formula>"Bajo"</formula>
    </cfRule>
    <cfRule type="cellIs" dxfId="208" priority="538" operator="equal">
      <formula>"Sin clasificar"</formula>
    </cfRule>
  </conditionalFormatting>
  <conditionalFormatting sqref="J153">
    <cfRule type="cellIs" dxfId="207" priority="485" operator="equal">
      <formula>"Sin clasificar"</formula>
    </cfRule>
    <cfRule type="cellIs" dxfId="206" priority="486" operator="equal">
      <formula>"Bajo"</formula>
    </cfRule>
    <cfRule type="cellIs" dxfId="205" priority="487" operator="equal">
      <formula>"Medio"</formula>
    </cfRule>
    <cfRule type="cellIs" dxfId="204" priority="488" operator="equal">
      <formula>"Alto"</formula>
    </cfRule>
  </conditionalFormatting>
  <conditionalFormatting sqref="J154">
    <cfRule type="cellIs" dxfId="203" priority="467" operator="equal">
      <formula>"Sin clasificar"</formula>
    </cfRule>
    <cfRule type="cellIs" dxfId="202" priority="468" operator="equal">
      <formula>"Bajo"</formula>
    </cfRule>
    <cfRule type="cellIs" dxfId="201" priority="469" operator="equal">
      <formula>"Medio"</formula>
    </cfRule>
    <cfRule type="cellIs" dxfId="200" priority="470" operator="equal">
      <formula>"Alto"</formula>
    </cfRule>
  </conditionalFormatting>
  <conditionalFormatting sqref="J168:J170">
    <cfRule type="cellIs" dxfId="199" priority="444" operator="equal">
      <formula>"Sin clasificar"</formula>
    </cfRule>
    <cfRule type="cellIs" dxfId="198" priority="445" operator="equal">
      <formula>"Bajo"</formula>
    </cfRule>
    <cfRule type="cellIs" dxfId="197" priority="446" operator="equal">
      <formula>"Medio"</formula>
    </cfRule>
    <cfRule type="cellIs" dxfId="196" priority="447" operator="equal">
      <formula>"Alto"</formula>
    </cfRule>
  </conditionalFormatting>
  <conditionalFormatting sqref="J175:J189">
    <cfRule type="cellIs" dxfId="195" priority="40" operator="equal">
      <formula>"Sin clasificar"</formula>
    </cfRule>
    <cfRule type="cellIs" dxfId="194" priority="41" operator="equal">
      <formula>"Bajo"</formula>
    </cfRule>
    <cfRule type="cellIs" dxfId="193" priority="42" operator="equal">
      <formula>"Medio"</formula>
    </cfRule>
    <cfRule type="cellIs" dxfId="192" priority="43" operator="equal">
      <formula>"Alto"</formula>
    </cfRule>
  </conditionalFormatting>
  <conditionalFormatting sqref="J190:J226">
    <cfRule type="cellIs" dxfId="191" priority="101" operator="equal">
      <formula>"Sin clasificar"</formula>
    </cfRule>
    <cfRule type="cellIs" dxfId="190" priority="102" operator="equal">
      <formula>"Bajo"</formula>
    </cfRule>
    <cfRule type="cellIs" dxfId="189" priority="103" operator="equal">
      <formula>"Medio"</formula>
    </cfRule>
    <cfRule type="cellIs" dxfId="188" priority="104" operator="equal">
      <formula>"Alto"</formula>
    </cfRule>
  </conditionalFormatting>
  <conditionalFormatting sqref="J227 N227 P227">
    <cfRule type="cellIs" dxfId="187" priority="354" operator="equal">
      <formula>"Medio"</formula>
    </cfRule>
    <cfRule type="cellIs" dxfId="186" priority="353" operator="equal">
      <formula>"Bajo"</formula>
    </cfRule>
    <cfRule type="cellIs" dxfId="185" priority="352" operator="equal">
      <formula>"Sin clasificar"</formula>
    </cfRule>
    <cfRule type="cellIs" dxfId="184" priority="355" operator="equal">
      <formula>"Alto"</formula>
    </cfRule>
  </conditionalFormatting>
  <conditionalFormatting sqref="J228:J232 N228:N232 P228:P232">
    <cfRule type="cellIs" dxfId="183" priority="360" operator="equal">
      <formula>"Sin clasificar"</formula>
    </cfRule>
    <cfRule type="cellIs" dxfId="182" priority="361" operator="equal">
      <formula>"Bajo"</formula>
    </cfRule>
    <cfRule type="cellIs" dxfId="181" priority="362" operator="equal">
      <formula>"Medio"</formula>
    </cfRule>
    <cfRule type="cellIs" dxfId="180" priority="363" operator="equal">
      <formula>"Alto"</formula>
    </cfRule>
  </conditionalFormatting>
  <conditionalFormatting sqref="J233:J259">
    <cfRule type="cellIs" dxfId="179" priority="300" operator="equal">
      <formula>"Medio"</formula>
    </cfRule>
    <cfRule type="cellIs" dxfId="178" priority="299" operator="equal">
      <formula>"Bajo"</formula>
    </cfRule>
    <cfRule type="cellIs" dxfId="177" priority="298" operator="equal">
      <formula>"Sin clasificar"</formula>
    </cfRule>
    <cfRule type="cellIs" dxfId="176" priority="301" operator="equal">
      <formula>"Alto"</formula>
    </cfRule>
  </conditionalFormatting>
  <conditionalFormatting sqref="J260:J261">
    <cfRule type="cellIs" dxfId="175" priority="303" operator="equal">
      <formula>"Bajo"</formula>
    </cfRule>
    <cfRule type="cellIs" dxfId="174" priority="305" operator="equal">
      <formula>"Alto"</formula>
    </cfRule>
    <cfRule type="cellIs" dxfId="173" priority="304" operator="equal">
      <formula>"Medio"</formula>
    </cfRule>
    <cfRule type="cellIs" dxfId="172" priority="302" operator="equal">
      <formula>"Sin clasificar"</formula>
    </cfRule>
  </conditionalFormatting>
  <conditionalFormatting sqref="J264:J281">
    <cfRule type="cellIs" dxfId="171" priority="257" operator="equal">
      <formula>"Alto"</formula>
    </cfRule>
    <cfRule type="cellIs" dxfId="170" priority="255" operator="equal">
      <formula>"Bajo"</formula>
    </cfRule>
    <cfRule type="cellIs" dxfId="169" priority="256" operator="equal">
      <formula>"Medio"</formula>
    </cfRule>
    <cfRule type="cellIs" dxfId="168" priority="254" operator="equal">
      <formula>"Sin clasificar"</formula>
    </cfRule>
  </conditionalFormatting>
  <conditionalFormatting sqref="J282:J283">
    <cfRule type="cellIs" dxfId="167" priority="271" operator="equal">
      <formula>"Sin clasificar"</formula>
    </cfRule>
    <cfRule type="cellIs" dxfId="166" priority="272" operator="equal">
      <formula>"Bajo"</formula>
    </cfRule>
    <cfRule type="cellIs" dxfId="165" priority="273" operator="equal">
      <formula>"Medio"</formula>
    </cfRule>
    <cfRule type="cellIs" dxfId="164" priority="274" operator="equal">
      <formula>"Alto"</formula>
    </cfRule>
  </conditionalFormatting>
  <conditionalFormatting sqref="J284:J289 J296:J299 J302:J305">
    <cfRule type="cellIs" dxfId="163" priority="194" operator="equal">
      <formula>"Medio"</formula>
    </cfRule>
    <cfRule type="cellIs" dxfId="162" priority="193" operator="equal">
      <formula>"Bajo"</formula>
    </cfRule>
    <cfRule type="cellIs" dxfId="161" priority="192" operator="equal">
      <formula>"Sin clasificar"</formula>
    </cfRule>
    <cfRule type="cellIs" dxfId="160" priority="195" operator="equal">
      <formula>"Alto"</formula>
    </cfRule>
  </conditionalFormatting>
  <conditionalFormatting sqref="J300:J301">
    <cfRule type="cellIs" dxfId="159" priority="216" operator="equal">
      <formula>"Sin clasificar"</formula>
    </cfRule>
    <cfRule type="cellIs" dxfId="158" priority="217" operator="equal">
      <formula>"Bajo"</formula>
    </cfRule>
    <cfRule type="cellIs" dxfId="157" priority="218" operator="equal">
      <formula>"Medio"</formula>
    </cfRule>
    <cfRule type="cellIs" dxfId="156" priority="219" operator="equal">
      <formula>"Alto"</formula>
    </cfRule>
  </conditionalFormatting>
  <conditionalFormatting sqref="J306">
    <cfRule type="cellIs" dxfId="155" priority="213" operator="equal">
      <formula>"Bajo"</formula>
    </cfRule>
    <cfRule type="cellIs" dxfId="154" priority="214" operator="equal">
      <formula>"Medio"</formula>
    </cfRule>
    <cfRule type="cellIs" dxfId="153" priority="215" operator="equal">
      <formula>"Alto"</formula>
    </cfRule>
    <cfRule type="cellIs" dxfId="152" priority="212" operator="equal">
      <formula>"Sin clasificar"</formula>
    </cfRule>
  </conditionalFormatting>
  <conditionalFormatting sqref="L7:L149 L153:L704 N359:N372 P359:P372 N411:N704 P411:P704">
    <cfRule type="cellIs" dxfId="151" priority="481" operator="equal">
      <formula>"Sin clasificar"</formula>
    </cfRule>
  </conditionalFormatting>
  <conditionalFormatting sqref="L150:L152">
    <cfRule type="cellIs" dxfId="147" priority="474" operator="equal">
      <formula>"Sin clasificar"</formula>
    </cfRule>
  </conditionalFormatting>
  <conditionalFormatting sqref="N7">
    <cfRule type="cellIs" dxfId="143" priority="866" operator="equal">
      <formula>"Sin clasificar"</formula>
    </cfRule>
  </conditionalFormatting>
  <conditionalFormatting sqref="N149:N152 P149:P152">
    <cfRule type="cellIs" dxfId="142" priority="475" operator="equal">
      <formula>"Sin clasificar"</formula>
    </cfRule>
    <cfRule type="cellIs" dxfId="141" priority="476" operator="equal">
      <formula>"Bajo"</formula>
    </cfRule>
    <cfRule type="cellIs" dxfId="140" priority="477" operator="equal">
      <formula>"Medio"</formula>
    </cfRule>
    <cfRule type="cellIs" dxfId="139" priority="478" operator="equal">
      <formula>"Alto"</formula>
    </cfRule>
  </conditionalFormatting>
  <conditionalFormatting sqref="N168:N170">
    <cfRule type="cellIs" dxfId="138" priority="439" operator="equal">
      <formula>"Alto"</formula>
    </cfRule>
    <cfRule type="cellIs" dxfId="137" priority="438" operator="equal">
      <formula>"Medio"</formula>
    </cfRule>
    <cfRule type="cellIs" dxfId="136" priority="437" operator="equal">
      <formula>"Bajo"</formula>
    </cfRule>
    <cfRule type="cellIs" dxfId="135" priority="436" operator="equal">
      <formula>"Sin clasificar"</formula>
    </cfRule>
  </conditionalFormatting>
  <conditionalFormatting sqref="N183:N189 P183:P189">
    <cfRule type="cellIs" dxfId="134" priority="38" operator="equal">
      <formula>"Medio"</formula>
    </cfRule>
    <cfRule type="cellIs" dxfId="133" priority="39" operator="equal">
      <formula>"Alto"</formula>
    </cfRule>
    <cfRule type="cellIs" dxfId="132" priority="37" operator="equal">
      <formula>"Bajo"</formula>
    </cfRule>
    <cfRule type="cellIs" dxfId="131" priority="36" operator="equal">
      <formula>"Sin clasificar"</formula>
    </cfRule>
  </conditionalFormatting>
  <conditionalFormatting sqref="N190:N200 P190:P200">
    <cfRule type="cellIs" dxfId="130" priority="387" operator="equal">
      <formula>"Sin clasificar"</formula>
    </cfRule>
    <cfRule type="cellIs" dxfId="129" priority="386" operator="equal">
      <formula>"Alto"</formula>
    </cfRule>
    <cfRule type="cellIs" dxfId="128" priority="385" operator="equal">
      <formula>"Medio"</formula>
    </cfRule>
    <cfRule type="cellIs" dxfId="127" priority="384" operator="equal">
      <formula>"Bajo"</formula>
    </cfRule>
  </conditionalFormatting>
  <conditionalFormatting sqref="N201 P201">
    <cfRule type="cellIs" dxfId="126" priority="377" operator="equal">
      <formula>"Alto"</formula>
    </cfRule>
    <cfRule type="cellIs" dxfId="125" priority="376" operator="equal">
      <formula>"Medio"</formula>
    </cfRule>
    <cfRule type="cellIs" dxfId="124" priority="374" operator="equal">
      <formula>"Sin clasificar"</formula>
    </cfRule>
    <cfRule type="cellIs" dxfId="123" priority="375" operator="equal">
      <formula>"Bajo"</formula>
    </cfRule>
  </conditionalFormatting>
  <conditionalFormatting sqref="N202:N226 P202:P226">
    <cfRule type="cellIs" dxfId="122" priority="83" operator="equal">
      <formula>"Alto"</formula>
    </cfRule>
    <cfRule type="cellIs" dxfId="121" priority="84" operator="equal">
      <formula>"Sin clasificar"</formula>
    </cfRule>
    <cfRule type="cellIs" dxfId="120" priority="81" operator="equal">
      <formula>"Bajo"</formula>
    </cfRule>
    <cfRule type="cellIs" dxfId="119" priority="82" operator="equal">
      <formula>"Medio"</formula>
    </cfRule>
  </conditionalFormatting>
  <conditionalFormatting sqref="N233:N263 P233:P263 J262:J263">
    <cfRule type="cellIs" dxfId="118" priority="290" operator="equal">
      <formula>"Alto"</formula>
    </cfRule>
    <cfRule type="cellIs" dxfId="117" priority="289" operator="equal">
      <formula>"Medio"</formula>
    </cfRule>
    <cfRule type="cellIs" dxfId="116" priority="288" operator="equal">
      <formula>"Bajo"</formula>
    </cfRule>
    <cfRule type="cellIs" dxfId="115" priority="287" operator="equal">
      <formula>"Sin clasificar"</formula>
    </cfRule>
  </conditionalFormatting>
  <conditionalFormatting sqref="N264:N281 P264:P281 N284:N288 P284:P288">
    <cfRule type="cellIs" dxfId="114" priority="237" operator="equal">
      <formula>"Sin clasificar"</formula>
    </cfRule>
  </conditionalFormatting>
  <conditionalFormatting sqref="N264:N281 P264:P281 N359:N372 P359:P372 N411:N704 P411:P704">
    <cfRule type="cellIs" dxfId="113" priority="251" operator="equal">
      <formula>"Bajo"</formula>
    </cfRule>
    <cfRule type="cellIs" dxfId="112" priority="253" operator="equal">
      <formula>"Alto"</formula>
    </cfRule>
    <cfRule type="cellIs" dxfId="111" priority="252" operator="equal">
      <formula>"Medio"</formula>
    </cfRule>
  </conditionalFormatting>
  <conditionalFormatting sqref="N282:N283">
    <cfRule type="cellIs" dxfId="110" priority="267" operator="equal">
      <formula>"Sin clasificar"</formula>
    </cfRule>
    <cfRule type="cellIs" dxfId="109" priority="268" operator="equal">
      <formula>"Bajo"</formula>
    </cfRule>
    <cfRule type="cellIs" dxfId="108" priority="269" operator="equal">
      <formula>"Medio"</formula>
    </cfRule>
    <cfRule type="cellIs" dxfId="107" priority="270" operator="equal">
      <formula>"Alto"</formula>
    </cfRule>
  </conditionalFormatting>
  <conditionalFormatting sqref="N284:N288 P284:P288">
    <cfRule type="cellIs" dxfId="106" priority="234" operator="equal">
      <formula>"Bajo"</formula>
    </cfRule>
    <cfRule type="cellIs" dxfId="105" priority="235" operator="equal">
      <formula>"Medio"</formula>
    </cfRule>
    <cfRule type="cellIs" dxfId="104" priority="236" operator="equal">
      <formula>"Alto"</formula>
    </cfRule>
  </conditionalFormatting>
  <conditionalFormatting sqref="N289:N295 P289:P295 J290:J295">
    <cfRule type="cellIs" dxfId="103" priority="220" operator="equal">
      <formula>"Sin clasificar"</formula>
    </cfRule>
    <cfRule type="cellIs" dxfId="102" priority="222" operator="equal">
      <formula>"Medio"</formula>
    </cfRule>
    <cfRule type="cellIs" dxfId="101" priority="221" operator="equal">
      <formula>"Bajo"</formula>
    </cfRule>
    <cfRule type="cellIs" dxfId="100" priority="223" operator="equal">
      <formula>"Alto"</formula>
    </cfRule>
  </conditionalFormatting>
  <conditionalFormatting sqref="N296:N313 P296:P313 J307:J309">
    <cfRule type="cellIs" dxfId="99" priority="224" operator="equal">
      <formula>"Sin clasificar"</formula>
    </cfRule>
    <cfRule type="cellIs" dxfId="98" priority="225" operator="equal">
      <formula>"Bajo"</formula>
    </cfRule>
    <cfRule type="cellIs" dxfId="97" priority="226" operator="equal">
      <formula>"Medio"</formula>
    </cfRule>
    <cfRule type="cellIs" dxfId="96" priority="227" operator="equal">
      <formula>"Alto"</formula>
    </cfRule>
  </conditionalFormatting>
  <conditionalFormatting sqref="N373:N410 P373:P410">
    <cfRule type="cellIs" dxfId="95" priority="75" operator="equal">
      <formula>"Medio"</formula>
    </cfRule>
    <cfRule type="cellIs" dxfId="94" priority="74" operator="equal">
      <formula>"Bajo"</formula>
    </cfRule>
    <cfRule type="cellIs" dxfId="93" priority="73" operator="equal">
      <formula>"Sin clasificar"</formula>
    </cfRule>
    <cfRule type="cellIs" dxfId="92" priority="76" operator="equal">
      <formula>"Alto"</formula>
    </cfRule>
  </conditionalFormatting>
  <conditionalFormatting sqref="P7">
    <cfRule type="cellIs" dxfId="90" priority="862" operator="equal">
      <formula>"Sin clasificar"</formula>
    </cfRule>
  </conditionalFormatting>
  <conditionalFormatting sqref="P168:P170">
    <cfRule type="cellIs" dxfId="87" priority="443" operator="equal">
      <formula>"Alto"</formula>
    </cfRule>
    <cfRule type="cellIs" dxfId="86" priority="442" operator="equal">
      <formula>"Medio"</formula>
    </cfRule>
    <cfRule type="cellIs" dxfId="85" priority="441" operator="equal">
      <formula>"Bajo"</formula>
    </cfRule>
    <cfRule type="cellIs" dxfId="84" priority="440" operator="equal">
      <formula>"Sin clasificar"</formula>
    </cfRule>
  </conditionalFormatting>
  <conditionalFormatting sqref="P282:P283">
    <cfRule type="cellIs" dxfId="83" priority="266" operator="equal">
      <formula>"Alto"</formula>
    </cfRule>
    <cfRule type="cellIs" dxfId="82" priority="265" operator="equal">
      <formula>"Medio"</formula>
    </cfRule>
    <cfRule type="cellIs" dxfId="81" priority="264" operator="equal">
      <formula>"Bajo"</formula>
    </cfRule>
    <cfRule type="cellIs" dxfId="80" priority="263" operator="equal">
      <formula>"Sin clasificar"</formula>
    </cfRule>
  </conditionalFormatting>
  <conditionalFormatting sqref="S373:S525">
    <cfRule type="cellIs" dxfId="79" priority="9" operator="equal">
      <formula>"Alto"</formula>
    </cfRule>
    <cfRule type="cellIs" dxfId="78" priority="8" operator="equal">
      <formula>"Medio"</formula>
    </cfRule>
    <cfRule type="cellIs" dxfId="77" priority="6" operator="equal">
      <formula>"Sin clasificar"</formula>
    </cfRule>
    <cfRule type="cellIs" dxfId="76" priority="7" operator="equal">
      <formula>"Bajo"</formula>
    </cfRule>
  </conditionalFormatting>
  <conditionalFormatting sqref="V77 Y77">
    <cfRule type="cellIs" dxfId="75" priority="511" operator="equal">
      <formula>"Medio"</formula>
    </cfRule>
    <cfRule type="cellIs" dxfId="74" priority="512" operator="equal">
      <formula>"Alto"</formula>
    </cfRule>
    <cfRule type="cellIs" dxfId="73" priority="509" operator="equal">
      <formula>"Sin clasificar"</formula>
    </cfRule>
    <cfRule type="cellIs" dxfId="72" priority="510" operator="equal">
      <formula>"Bajo"</formula>
    </cfRule>
  </conditionalFormatting>
  <conditionalFormatting sqref="V8:Y29 U258:U261 U262:Y263 V314:Y358">
    <cfRule type="expression" dxfId="71" priority="297">
      <formula>IF($U8&lt;&gt;"Si",1,0)</formula>
    </cfRule>
  </conditionalFormatting>
  <conditionalFormatting sqref="V30:Y51 V67:Y67 V70:Y72 V75:Y75 V79:Y148 V155:Y174 V359:Y704">
    <cfRule type="expression" dxfId="70" priority="491">
      <formula>IF($U30&lt;&gt;"Si",1,0)</formula>
    </cfRule>
  </conditionalFormatting>
  <conditionalFormatting sqref="V52:Y66 V68:Y69 V73:Y74 V76:Y76 V78:Y78">
    <cfRule type="expression" dxfId="69" priority="760">
      <formula>IF($U52&lt;&gt;"Si",1,0)</formula>
    </cfRule>
  </conditionalFormatting>
  <conditionalFormatting sqref="V149:Y152">
    <cfRule type="expression" dxfId="68" priority="471">
      <formula>IF($U149&lt;&gt;"Si",1,0)</formula>
    </cfRule>
  </conditionalFormatting>
  <conditionalFormatting sqref="V153:Y153">
    <cfRule type="expression" dxfId="67" priority="480">
      <formula>IF($U153&lt;&gt;"Si",1,0)</formula>
    </cfRule>
  </conditionalFormatting>
  <conditionalFormatting sqref="V154:Y154">
    <cfRule type="expression" dxfId="66" priority="466">
      <formula>IF($U154&lt;&gt;"Si",1,0)</formula>
    </cfRule>
  </conditionalFormatting>
  <conditionalFormatting sqref="V175:Y188">
    <cfRule type="expression" dxfId="65" priority="393">
      <formula>IF($U175&lt;&gt;"Si",1,0)</formula>
    </cfRule>
  </conditionalFormatting>
  <conditionalFormatting sqref="V189:Y226">
    <cfRule type="expression" dxfId="64" priority="45">
      <formula>IF($U189&lt;&gt;"Si",1,0)</formula>
    </cfRule>
  </conditionalFormatting>
  <conditionalFormatting sqref="V227:Y227">
    <cfRule type="expression" dxfId="63" priority="349">
      <formula>IF($U227&lt;&gt;"Si",1,0)</formula>
    </cfRule>
  </conditionalFormatting>
  <conditionalFormatting sqref="V228:Y232">
    <cfRule type="expression" dxfId="62" priority="348">
      <formula>IF($U228&lt;&gt;"Si",1,0)</formula>
    </cfRule>
  </conditionalFormatting>
  <conditionalFormatting sqref="V233:Y261">
    <cfRule type="expression" dxfId="61" priority="280">
      <formula>IF($U233&lt;&gt;"Si",1,0)</formula>
    </cfRule>
  </conditionalFormatting>
  <conditionalFormatting sqref="V264:Y281">
    <cfRule type="expression" dxfId="60" priority="250">
      <formula>IF($U264&lt;&gt;"Si",1,0)</formula>
    </cfRule>
  </conditionalFormatting>
  <conditionalFormatting sqref="V282:Y283">
    <cfRule type="expression" dxfId="59" priority="260">
      <formula>IF($U282&lt;&gt;"Si",1,0)</formula>
    </cfRule>
  </conditionalFormatting>
  <conditionalFormatting sqref="V284:Y288">
    <cfRule type="expression" dxfId="58" priority="233">
      <formula>IF($U284&lt;&gt;"Si",1,0)</formula>
    </cfRule>
  </conditionalFormatting>
  <conditionalFormatting sqref="V289:Y295 V306:X306">
    <cfRule type="expression" dxfId="57" priority="206">
      <formula>IF($U289&lt;&gt;"Si",1,0)</formula>
    </cfRule>
  </conditionalFormatting>
  <conditionalFormatting sqref="V296:Y304 V305:X305 Y305:Y306 V307:Y313">
    <cfRule type="expression" dxfId="56" priority="228">
      <formula>IF($U296&lt;&gt;"Si",1,0)</formula>
    </cfRule>
  </conditionalFormatting>
  <conditionalFormatting sqref="Z178:AD179">
    <cfRule type="expression" dxfId="55" priority="411">
      <formula>IF(AND($K178&lt;&gt;"DATOS / INFORMACIÓN [DI]",$K178&lt;&gt;"BASES DE DATOS [BD]"),1,0)</formula>
    </cfRule>
  </conditionalFormatting>
  <conditionalFormatting sqref="Z283:AD283">
    <cfRule type="expression" dxfId="54" priority="261">
      <formula>IF(AND($K283&lt;&gt;"DATOS / INFORMACIÓN [DI]",$K283&lt;&gt;"BASES DE DATOS [BD]"),1,0)</formula>
    </cfRule>
  </conditionalFormatting>
  <conditionalFormatting sqref="Z8:AE29 AG8:AH29 AM8:AQ29">
    <cfRule type="expression" dxfId="53" priority="35">
      <formula>IF(AND($K8&lt;&gt;"DATOS / INFORMACIÓN [DI]",$K8&lt;&gt;"BASES DE DATOS [BD]"),1,0)</formula>
    </cfRule>
  </conditionalFormatting>
  <conditionalFormatting sqref="Z30:AE52 AG30:AH52 AM30:AQ52 AM75:AM76 AO75:AQ76 Z75:AE77 AG75:AH77 AM77:AQ77 AG78 AO78:AQ78 Z78:AD84 AO79:AP91 Z85:AE85 Z86:AD88 Z89:AE89 Z90:AD91">
    <cfRule type="expression" dxfId="52" priority="851">
      <formula>IF(AND($K30&lt;&gt;"DATOS / INFORMACIÓN [DI]",$K30&lt;&gt;"BASES DE DATOS [BD]"),1,0)</formula>
    </cfRule>
  </conditionalFormatting>
  <conditionalFormatting sqref="Z53:AE74">
    <cfRule type="expression" dxfId="51" priority="513">
      <formula>IF(AND($K53&lt;&gt;"DATOS / INFORMACIÓN [DI]",$K53&lt;&gt;"BASES DE DATOS [BD]"),1,0)</formula>
    </cfRule>
  </conditionalFormatting>
  <conditionalFormatting sqref="Z149:AE149 AG149:AH149 AM149:AM152 AO149:AP152 AD150 AH150:AH151 Z150:AA152 AD151:AE151 AD152 Z154:AA155 AD154:AE155 AM154:AM155 AO154:AP155">
    <cfRule type="expression" dxfId="50" priority="463">
      <formula>IF(AND($K149&lt;&gt;"DATOS / INFORMACIÓN [DI]",$K149&lt;&gt;"BASES DE DATOS [BD]"),1,0)</formula>
    </cfRule>
  </conditionalFormatting>
  <conditionalFormatting sqref="Z168:AE170 Z175:AE175 AG175:AH175">
    <cfRule type="expression" dxfId="49" priority="435">
      <formula>IF(AND($K168&lt;&gt;"DATOS / INFORMACIÓN [DI]",$K168&lt;&gt;"BASES DE DATOS [BD]"),1,0)</formula>
    </cfRule>
  </conditionalFormatting>
  <conditionalFormatting sqref="Z176:AE177">
    <cfRule type="expression" dxfId="48" priority="408">
      <formula>IF(AND($K176&lt;&gt;"DATOS / INFORMACIÓN [DI]",$K176&lt;&gt;"BASES DE DATOS [BD]"),1,0)</formula>
    </cfRule>
  </conditionalFormatting>
  <conditionalFormatting sqref="Z264:AE268">
    <cfRule type="expression" dxfId="47" priority="278">
      <formula>IF(AND($K264&lt;&gt;"DATOS / INFORMACIÓN [DI]",$K264&lt;&gt;"BASES DE DATOS [BD]"),1,0)</formula>
    </cfRule>
  </conditionalFormatting>
  <conditionalFormatting sqref="Z269:AE271 AG269:AH282 Z272:AD272 Z273:AE279 Z280:AD282 Z284:AE286 Z287:AD288">
    <cfRule type="expression" dxfId="46" priority="231">
      <formula>IF(AND($K269&lt;&gt;"DATOS / INFORMACIÓN [DI]",$K269&lt;&gt;"BASES DE DATOS [BD]"),1,0)</formula>
    </cfRule>
  </conditionalFormatting>
  <conditionalFormatting sqref="Z289:AE289 AG296:AH296 AD297:AE297 AH297:AH302 AD298 AG300:AG302 AD302 AD303:AE304 AG303:AH313 Z305:AD305 AE307:AE309 Z307:AD313">
    <cfRule type="expression" dxfId="45" priority="190">
      <formula>IF(AND($K289&lt;&gt;"DATOS / INFORMACIÓN [DI]",$K289&lt;&gt;"BASES DE DATOS [BD]"),1,0)</formula>
    </cfRule>
  </conditionalFormatting>
  <conditionalFormatting sqref="Z295:AE296 Z297:AC298 AG297:AG299 AA299:AA301 AC299:AE301 Z302:AC304 Z306:AE306">
    <cfRule type="expression" dxfId="44" priority="199">
      <formula>IF(AND($K295&lt;&gt;"DATOS / INFORMACIÓN [DI]",$K295&lt;&gt;"BASES DE DATOS [BD]"),1,0)</formula>
    </cfRule>
  </conditionalFormatting>
  <conditionalFormatting sqref="Z314:AE316 AG314:AH357 Z317:AD319 Z320:AE358 AM334:AQ358">
    <cfRule type="expression" dxfId="43" priority="177">
      <formula>IF(AND(#REF!&lt;&gt;"DATOS / INFORMACIÓN [DI]",#REF!&lt;&gt;"BASES DE DATOS [BD]"),1,0)</formula>
    </cfRule>
  </conditionalFormatting>
  <conditionalFormatting sqref="Z315:AE315 AH315">
    <cfRule type="expression" dxfId="42" priority="169">
      <formula>IF(AND($L315&lt;&gt;"DATOS / INFORMACIÓN [DI]",$L315&lt;&gt;"BASES DE DATOS [BD]"),1,0)</formula>
    </cfRule>
  </conditionalFormatting>
  <conditionalFormatting sqref="AA290:AA294">
    <cfRule type="expression" dxfId="41" priority="204">
      <formula>IF(AND($K290&lt;&gt;"DATOS / INFORMACIÓN [DI]",$K290&lt;&gt;"BASES DE DATOS [BD]"),1,0)</formula>
    </cfRule>
  </conditionalFormatting>
  <conditionalFormatting sqref="AC290:AE294">
    <cfRule type="expression" dxfId="40" priority="211">
      <formula>IF(AND($K290&lt;&gt;"DATOS / INFORMACIÓN [DI]",$K290&lt;&gt;"BASES DE DATOS [BD]"),1,0)</formula>
    </cfRule>
  </conditionalFormatting>
  <conditionalFormatting sqref="AE84">
    <cfRule type="expression" dxfId="39" priority="133">
      <formula>IF(AND($K84&lt;&gt;"DATOS / INFORMACIÓN [DI]",$K84&lt;&gt;"BASES DE DATOS [BD]"),1,0)</formula>
    </cfRule>
  </conditionalFormatting>
  <conditionalFormatting sqref="AE90">
    <cfRule type="expression" dxfId="38" priority="496">
      <formula>IF(AND($K90&lt;&gt;"DATOS / INFORMACIÓN [DI]",$K90&lt;&gt;"BASES DE DATOS [BD]"),1,0)</formula>
    </cfRule>
  </conditionalFormatting>
  <conditionalFormatting sqref="AE152 AG152:AH153 Z153:AA153 AD153:AE153 AM153 AO153:AQ153">
    <cfRule type="expression" dxfId="37" priority="479">
      <formula>IF(AND($K152&lt;&gt;"DATOS / INFORMACIÓN [DI]",$K152&lt;&gt;"BASES DE DATOS [BD]"),1,0)</formula>
    </cfRule>
  </conditionalFormatting>
  <conditionalFormatting sqref="AE166:AE167">
    <cfRule type="expression" dxfId="36" priority="455">
      <formula>IF(AND($K166&lt;&gt;"DATOS / INFORMACIÓN [DI]",$K166&lt;&gt;"BASES DE DATOS [BD]"),1,0)</formula>
    </cfRule>
  </conditionalFormatting>
  <conditionalFormatting sqref="AE282:AE283">
    <cfRule type="expression" dxfId="35" priority="232">
      <formula>IF(AND($K282&lt;&gt;"DATOS / INFORMACIÓN [DI]",$K282&lt;&gt;"BASES DE DATOS [BD]"),1,0)</formula>
    </cfRule>
  </conditionalFormatting>
  <conditionalFormatting sqref="AE288">
    <cfRule type="expression" dxfId="34" priority="230">
      <formula>IF(AND($K288&lt;&gt;"DATOS / INFORMACIÓN [DI]",$K288&lt;&gt;"BASES DE DATOS [BD]"),1,0)</formula>
    </cfRule>
  </conditionalFormatting>
  <conditionalFormatting sqref="AE302">
    <cfRule type="expression" dxfId="33" priority="124">
      <formula>IF(AND($K302&lt;&gt;"DATOS / INFORMACIÓN [DI]",$K302&lt;&gt;"BASES DE DATOS [BD]"),1,0)</formula>
    </cfRule>
  </conditionalFormatting>
  <conditionalFormatting sqref="AF8:AF29">
    <cfRule type="expression" dxfId="32" priority="770">
      <formula>IF(AE8&lt;&gt;"Definido manualmente",1,0)</formula>
    </cfRule>
  </conditionalFormatting>
  <conditionalFormatting sqref="AF30:AF52 AF75:AF148 AF152:AF174 AF359:AF704">
    <cfRule type="expression" dxfId="31" priority="850">
      <formula>IF(AE30&lt;&gt;"Definido manualmente",1,0)</formula>
    </cfRule>
  </conditionalFormatting>
  <conditionalFormatting sqref="AF53:AF61 AF63:AF74">
    <cfRule type="expression" dxfId="30" priority="535">
      <formula>IF(AE53&lt;&gt;"Definido manualmente",1,0)</formula>
    </cfRule>
  </conditionalFormatting>
  <conditionalFormatting sqref="AF62">
    <cfRule type="expression" dxfId="29" priority="494">
      <formula>IF(AND($K62&lt;&gt;"DATOS / INFORMACIÓN [DI]",$K62&lt;&gt;"BASES DE DATOS [BD]"),1,0)</formula>
    </cfRule>
  </conditionalFormatting>
  <conditionalFormatting sqref="AF149:AF151">
    <cfRule type="expression" dxfId="28" priority="473">
      <formula>IF(AE149&lt;&gt;"Definido manualmente",1,0)</formula>
    </cfRule>
  </conditionalFormatting>
  <conditionalFormatting sqref="AF175:AF182">
    <cfRule type="expression" dxfId="27" priority="460">
      <formula>IF(AE175&lt;&gt;"Definido manualmente",1,0)</formula>
    </cfRule>
  </conditionalFormatting>
  <conditionalFormatting sqref="AF183:AF263">
    <cfRule type="expression" dxfId="26" priority="2">
      <formula>IF(AE183&lt;&gt;"Definido manualmente",1,0)</formula>
    </cfRule>
  </conditionalFormatting>
  <conditionalFormatting sqref="AF264:AF268">
    <cfRule type="expression" dxfId="25" priority="281">
      <formula>IF(AE264&lt;&gt;"Definido manualmente",1,0)</formula>
    </cfRule>
  </conditionalFormatting>
  <conditionalFormatting sqref="AF269:AF282">
    <cfRule type="expression" dxfId="24" priority="249">
      <formula>IF(AE269&lt;&gt;"Definido manualmente",1,0)</formula>
    </cfRule>
  </conditionalFormatting>
  <conditionalFormatting sqref="AF283">
    <cfRule type="expression" dxfId="23" priority="262">
      <formula>IF(AE283&lt;&gt;"Definido manualmente",1,0)</formula>
    </cfRule>
  </conditionalFormatting>
  <conditionalFormatting sqref="AF284:AF289 AF296:AF305 AF307:AF313">
    <cfRule type="expression" dxfId="22" priority="191">
      <formula>IF(AE284&lt;&gt;"Definido manualmente",1,0)</formula>
    </cfRule>
  </conditionalFormatting>
  <conditionalFormatting sqref="AF290:AF295">
    <cfRule type="expression" dxfId="21" priority="203">
      <formula>IF(AE290&lt;&gt;"Definido manualmente",1,0)</formula>
    </cfRule>
  </conditionalFormatting>
  <conditionalFormatting sqref="AF306">
    <cfRule type="expression" dxfId="20" priority="198">
      <formula>IF(AE306&lt;&gt;"Definido manualmente",1,0)</formula>
    </cfRule>
  </conditionalFormatting>
  <conditionalFormatting sqref="AF314 AF316:AF358">
    <cfRule type="expression" dxfId="19" priority="176">
      <formula>IF(AC314&lt;&gt;"Definido manualmente",1,0)</formula>
    </cfRule>
  </conditionalFormatting>
  <conditionalFormatting sqref="AF315">
    <cfRule type="expression" dxfId="18" priority="170">
      <formula>IF(AE315&lt;&gt;"Definido manualmente",1,0)</formula>
    </cfRule>
  </conditionalFormatting>
  <conditionalFormatting sqref="AF62:AG62">
    <cfRule type="expression" dxfId="17" priority="495">
      <formula>IF(AE62&lt;&gt;"Definido manualmente",1,0)</formula>
    </cfRule>
  </conditionalFormatting>
  <conditionalFormatting sqref="AG150:AG151">
    <cfRule type="expression" dxfId="16" priority="462">
      <formula>IF(AND($K150&lt;&gt;"DATOS / INFORMACIÓN [DI]",$K150&lt;&gt;"BASES DE DATOS [BD]"),1,0)</formula>
    </cfRule>
  </conditionalFormatting>
  <conditionalFormatting sqref="AG315 AG358:AH358">
    <cfRule type="expression" dxfId="15" priority="168">
      <formula>IF(AND(#REF!&lt;&gt;"DATOS / INFORMACIÓN [DI]",#REF!&lt;&gt;"BASES DE DATOS [BD]"),1,0)</formula>
    </cfRule>
  </conditionalFormatting>
  <conditionalFormatting sqref="AG53:AH74 AM53:AQ53 AN53:AN76 AM54:AM74 AO54:AQ74">
    <cfRule type="expression" dxfId="14" priority="764">
      <formula>IF(AND($K53&lt;&gt;"DATOS / INFORMACIÓN [DI]",$K53&lt;&gt;"BASES DE DATOS [BD]"),1,0)</formula>
    </cfRule>
  </conditionalFormatting>
  <conditionalFormatting sqref="AG79:AH148 Z92:AE148 AM92:AQ148 AB150:AC158 Z156:AA158 AD156:AD158 AG156:AH167 Z159:AD167 Z171:AE174 AG171:AH174 I288 Z359:AE704 AG359:AH704 AM359:AQ704">
    <cfRule type="expression" dxfId="13" priority="229">
      <formula>IF(AND($K79&lt;&gt;"DATOS / INFORMACIÓN [DI]",$K79&lt;&gt;"BASES DE DATOS [BD]"),1,0)</formula>
    </cfRule>
  </conditionalFormatting>
  <conditionalFormatting sqref="AG154:AH155">
    <cfRule type="expression" dxfId="12" priority="465">
      <formula>IF(AND($K154&lt;&gt;"DATOS / INFORMACIÓN [DI]",$K154&lt;&gt;"BASES DE DATOS [BD]"),1,0)</formula>
    </cfRule>
  </conditionalFormatting>
  <conditionalFormatting sqref="AG168:AH170">
    <cfRule type="expression" dxfId="11" priority="434">
      <formula>IF(AND($K168&lt;&gt;"DATOS / INFORMACIÓN [DI]",$K168&lt;&gt;"BASES DE DATOS [BD]"),1,0)</formula>
    </cfRule>
  </conditionalFormatting>
  <conditionalFormatting sqref="AG176:AH263 Z180:AE263">
    <cfRule type="expression" dxfId="10" priority="1">
      <formula>IF(AND($K176&lt;&gt;"DATOS / INFORMACIÓN [DI]",$K176&lt;&gt;"BASES DE DATOS [BD]"),1,0)</formula>
    </cfRule>
  </conditionalFormatting>
  <conditionalFormatting sqref="AG264:AH268">
    <cfRule type="expression" dxfId="9" priority="279">
      <formula>IF(AND($K264&lt;&gt;"DATOS / INFORMACIÓN [DI]",$K264&lt;&gt;"BASES DE DATOS [BD]"),1,0)</formula>
    </cfRule>
  </conditionalFormatting>
  <conditionalFormatting sqref="AG283:AH283">
    <cfRule type="expression" dxfId="8" priority="258">
      <formula>IF(AND($K283&lt;&gt;"DATOS / INFORMACIÓN [DI]",$K283&lt;&gt;"BASES DE DATOS [BD]"),1,0)</formula>
    </cfRule>
  </conditionalFormatting>
  <conditionalFormatting sqref="AG284:AH288">
    <cfRule type="expression" dxfId="7" priority="242">
      <formula>IF(AND($K284&lt;&gt;"DATOS / INFORMACIÓN [DI]",$K284&lt;&gt;"BASES DE DATOS [BD]"),1,0)</formula>
    </cfRule>
  </conditionalFormatting>
  <conditionalFormatting sqref="AG289:AH295">
    <cfRule type="expression" dxfId="6" priority="201">
      <formula>IF(AND($K289&lt;&gt;"DATOS / INFORMACIÓN [DI]",$K289&lt;&gt;"BASES DE DATOS [BD]"),1,0)</formula>
    </cfRule>
  </conditionalFormatting>
  <conditionalFormatting sqref="AH78">
    <cfRule type="expression" dxfId="5" priority="489">
      <formula>IF(AND($K78&lt;&gt;"DATOS / INFORMACIÓN [DI]",$K78&lt;&gt;"BASES DE DATOS [BD]"),1,0)</formula>
    </cfRule>
  </conditionalFormatting>
  <conditionalFormatting sqref="AM78:AM91">
    <cfRule type="expression" dxfId="4" priority="537">
      <formula>IF(AND($K78&lt;&gt;"DATOS / INFORMACIÓN [DI]",$K78&lt;&gt;"BASES DE DATOS [BD]"),1,0)</formula>
    </cfRule>
  </conditionalFormatting>
  <conditionalFormatting sqref="AM156:AQ333">
    <cfRule type="expression" dxfId="3" priority="5">
      <formula>IF(AND($K156&lt;&gt;"DATOS / INFORMACIÓN [DI]",$K156&lt;&gt;"BASES DE DATOS [BD]"),1,0)</formula>
    </cfRule>
  </conditionalFormatting>
  <conditionalFormatting sqref="AN78:AN91">
    <cfRule type="expression" dxfId="2" priority="49">
      <formula>IF(AND($K78&lt;&gt;"DATOS / INFORMACIÓN [DI]",$K78&lt;&gt;"BASES DE DATOS [BD]"),1,0)</formula>
    </cfRule>
  </conditionalFormatting>
  <conditionalFormatting sqref="AN149:AN155">
    <cfRule type="expression" dxfId="1" priority="48">
      <formula>IF(AND($K149&lt;&gt;"DATOS / INFORMACIÓN [DI]",$K149&lt;&gt;"BASES DE DATOS [BD]"),1,0)</formula>
    </cfRule>
  </conditionalFormatting>
  <conditionalFormatting sqref="AQ155">
    <cfRule type="expression" dxfId="0" priority="427">
      <formula>IF(AND($K155&lt;&gt;"DATOS / INFORMACIÓN [DI]",$K155&lt;&gt;"BASES DE DATOS [BD]"),1,0)</formula>
    </cfRule>
  </conditionalFormatting>
  <dataValidations count="40">
    <dataValidation type="list" allowBlank="1" showInputMessage="1" showErrorMessage="1" sqref="F77 F189:F226 F228:F232 F260:F289 F302:F305 F297:F299 F307:F313 F85:F148 F155:F168 F359:F704" xr:uid="{DAAEB1B9-B151-458E-BB1E-2992DBFD99FB}">
      <formula1>lst_usoactivo</formula1>
    </dataValidation>
    <dataValidation type="list" allowBlank="1" showInputMessage="1" showErrorMessage="1" sqref="AE78:AE81 I86 H30:I81 AE91 H88:I91 H83:I85 AE86 AE88 AE203 AE197:AE198 H190:I226 H228:I232 AE272 AE280:AE281 AE287 AE264 I264:I287 AE219 I307 H303:I304 I297 AE310:AE313 I305 I289 AE83 H526:I528 I531:I613 H531 H535:H613 H264:H288 H296 I309:I313 H310:H313 H614:I704 AE156:AE165 H155:I167" xr:uid="{C196A3C6-8EB8-4654-95C9-17062DD693CD}">
      <formula1>lst_cargos</formula1>
    </dataValidation>
    <dataValidation type="list" allowBlank="1" showInputMessage="1" showErrorMessage="1" sqref="J30:J75 J77:J92 J153 J190:J226 J228:J232 J260:J261 J284:J289 J264:J281 J302:J305 J307:J313 J296:J299 J359:J704 J171:J174 J155:J167" xr:uid="{8B09CF30-105B-4BF3-9805-7D1A274D6C77}">
      <formula1>lst_claseactivo</formula1>
    </dataValidation>
    <dataValidation type="list" allowBlank="1" showInputMessage="1" showErrorMessage="1" sqref="N49 N46:N47 V77 P190:P200 P202:P226 P228:P232 P284:P288 P264:P281 P296:P313 P359:P372 P411:P704 P171:P182 P153:P167 P30:P148" xr:uid="{2360C518-358F-458E-AC49-52B56764757A}">
      <formula1>lst_disponibilidad</formula1>
    </dataValidation>
    <dataValidation type="list" allowBlank="1" showInputMessage="1" showErrorMessage="1" sqref="N48 N30:N45 N190:N200 N202:N226 N228:N232 N284:N288 N264:N281 N296:N313 N359:N372 N411:N704 N171:N182 N153:N167 N50:N148" xr:uid="{2B1EB507-F596-4BF0-92C4-D5C2D88FB6CE}">
      <formula1>lst_integridad</formula1>
    </dataValidation>
    <dataValidation type="list" allowBlank="1" showErrorMessage="1" sqref="J76:J77 J154 J168:J170 J227 J262:J263 J233:J259 J282:J283 J300:J301 J306 J290:J295 J175:J189 J314:J358 J93:J152 J8:J29" xr:uid="{2CB9F0B3-143C-4FD3-89A1-D7219B66299D}">
      <formula1>lst_claseactivo</formula1>
    </dataValidation>
    <dataValidation type="list" allowBlank="1" showErrorMessage="1" sqref="H82:I82 H309 AE82 AE87 H86:H87 I87 AE150 AE178:AE179 AE183:AF189 H227:I227 AE235 H233:I263 H290:I295 I296 AE305 H308:I308 AE298 H317:H319 I317:I320 H314:I315 AE317:AE319 H289 H297:H307 I298:I304 I306 H168:I189 H92:I154 H8:I29" xr:uid="{E1A6A113-9E47-4BDF-A3D6-7BDE83809EBF}">
      <formula1>lst_cargos</formula1>
    </dataValidation>
    <dataValidation type="list" allowBlank="1" showErrorMessage="1" sqref="F78:F84 F149:F154 F227 F233:F259 F300:F301 F306 F290:F296 F314:F358 F169:F188 F8:F76" xr:uid="{6863FE25-C618-4A8E-81E2-D644314F3EE8}">
      <formula1>lst_usoactivo</formula1>
    </dataValidation>
    <dataValidation type="list" allowBlank="1" showErrorMessage="1" sqref="U76 U289:U295 U52:U66 U68:U69 U73:U74 U78:U91 U154 U149:U152 U201 U227 U233:U257 U282:U283 U306 U302:U304 U297:U298 U175:U188 U314:U358 U8:U29" xr:uid="{581AF77F-3570-44CE-995F-D9F2BF6F5CDE}">
      <formula1>lst_datospersonales</formula1>
    </dataValidation>
    <dataValidation type="list" allowBlank="1" showInputMessage="1" showErrorMessage="1" sqref="U77 U30:U51 U67 U70:U72 U75 U153 U189:U200 U202:U226 U228:U232 U284:U288 U264:U281 U296 U299:U301 U304:U305 U307:U313 U359:U704 U155:U174 U92:U148" xr:uid="{B9CEB5B6-FC27-45A0-B71D-D125D0BE28B2}">
      <formula1>lst_datospersonales</formula1>
    </dataValidation>
    <dataValidation type="list" allowBlank="1" showInputMessage="1" showErrorMessage="1" sqref="AE75:AE77 AE30:AE52 AE84:AE85 AE89:AE90 AE152:AE153 AE176:AE177 AE166:AE167 AE180:AE182 AE190:AE196 AE202 AE199:AE200 AE265:AE271 AE228:AE232 AE273:AE279 AE303:AE304 AE282:AE286 AE288:AE289 I288 AE220:AE226 AE307:AE309 AE297 AE315 AE204:AE218 AE359:AE704 AE171:AE174 AE92:AE148" xr:uid="{92DF60C3-BA15-4764-A4D1-5968B1128AE4}">
      <formula1>lst_respprodinf</formula1>
    </dataValidation>
    <dataValidation type="list" allowBlank="1" showErrorMessage="1" sqref="AC53:AC74 AC154:AC155 AC149:AC152 AC168:AC170 AC175 AC201 AC227 AC233:AC263 AC283 AC306 AC290:AC304 AC183:AC189 AC314:AC358 AC8:AC29" xr:uid="{F6237BF3-697E-4E08-A09E-EE7D4E5986A5}">
      <formula1>lst_infpubdis</formula1>
    </dataValidation>
    <dataValidation type="list" allowBlank="1" showErrorMessage="1" sqref="AA53:AA74 AA154:AA155 AA149:AA152 AA168:AA170 AA175 AA201 AA227 AA233:AA263 AA283 AA306 AA290:AA304 AA183:AA189 AA314:AA358 AA8:AA29" xr:uid="{9D2D9F0D-D378-4E6C-A2E4-800C04979A0B}">
      <formula1>lst_medioconser</formula1>
    </dataValidation>
    <dataValidation type="list" allowBlank="1" showErrorMessage="1" sqref="Z53:Z74 Z154:Z155 Z149:Z152 Z168:Z170 Z175 Z201 Z227 Z233:Z263 Z283 Z306 Z290:Z304 Z183:Z189 Z314:Z358 Z8:Z29" xr:uid="{F5C73D07-92F3-4D48-8FC3-993204F494C4}">
      <formula1>lst_idioma</formula1>
    </dataValidation>
    <dataValidation type="list" allowBlank="1" showErrorMessage="1" sqref="AE53:AE74 AE154:AE155 AE149 AE151 AE168:AE170 AE175 AE201 AE227 AE233:AE234 AE236:AE263 AE299:AE302 AE306 AE290:AE296 AE314:AE316 AE320:AE358 AE8:AE29" xr:uid="{1F7E5289-887B-4D3B-BF53-878A7348BBBE}">
      <formula1>lst_respprodinf</formula1>
    </dataValidation>
    <dataValidation type="list" allowBlank="1" showErrorMessage="1" sqref="AB53:AB74 AB154:AB155 AB149:AB152 AB168:AB170 AB175 AB201 AB227 AB283 AB306 AB290:AB304 AB233:AB263 AB183:AB189 AB314:AB358 AB8:AB29" xr:uid="{FCD3CE2B-648A-4B36-9588-08B37C2DD44F}">
      <formula1>lst_formato</formula1>
    </dataValidation>
    <dataValidation type="list" allowBlank="1" showErrorMessage="1" sqref="AO53:AO74 AO154:AO155 AO149:AO152 AO168:AO170 AO201 AO227 AO233:AO259 AO261:AO263 AO283 AO306 AO290:AO304 AO175:AO188 AO314:AO358 AO8:AO29" xr:uid="{0E783033-67AD-460C-BD16-3434BA2921D9}">
      <formula1>lst_frecuencia</formula1>
    </dataValidation>
    <dataValidation type="list" allowBlank="1" showErrorMessage="1" sqref="AM53:AM74 AM154:AM155 AM149:AM152 AM178:AM179 AM175 AM201 AM197:AM198 AM227 AM233:AM263 AM283 AM306 AM290:AM304 AM183:AM188 AM314:AM358 AM8:AM29" xr:uid="{8B762A24-B45A-463C-99DA-44D6E324BAC1}">
      <formula1>lst_clasoreserinfo</formula1>
    </dataValidation>
    <dataValidation type="list" allowBlank="1" showErrorMessage="1" sqref="AP53:AP74 AP154:AP155 AP149:AP152 AP168:AP170 AP175 AP201 AP227 AP262:AP263 AP283 AP306 AP290:AP304 AP233:AP259 AP178:AP189 AP314:AP358 AP8:AP29" xr:uid="{7EF8C4FB-09BD-49F7-BD41-62D55D8BE724}">
      <formula1>lst_lugarconsu</formula1>
    </dataValidation>
    <dataValidation type="list" allowBlank="1" showErrorMessage="1" sqref="AH62 AG53:AG74 AG154:AG155 AG149 AG168:AG170 AG175 AG227 AG233:AG263 AG283 AG289:AG295 AG297:AG299 AG183:AG189 AG314:AG358 AG8:AG29" xr:uid="{1189F0A0-EC70-4E2C-8D76-762D24B65ACE}">
      <formula1>lst_condleg</formula1>
    </dataValidation>
    <dataValidation type="list" allowBlank="1" showInputMessage="1" showErrorMessage="1" sqref="AP30:AP52 AP153 AP176:AP177 AP202:AP226 AP190:AP200 AP228:AP232 AP260:AP261 AP284:AP289 AP264:AP282 AP305 AP307:AP313 AP315 AP359:AP704 AP171:AP174 AP156:AP167 AP75:AP148" xr:uid="{60BC65F0-73D7-463F-A0EE-8C1DC9AD8711}">
      <formula1>lst_lugarconsu</formula1>
    </dataValidation>
    <dataValidation type="list" allowBlank="1" showInputMessage="1" showErrorMessage="1" sqref="AO30:AO52 AO153 AO189:AO200 AO202:AO226 AO228:AO232 AO260 AO284:AO289 AO264:AO282 AO305 AO307:AO313 AO315 AO359:AO704 AO171:AO174 AO156:AO167 AO75:AO148" xr:uid="{3E986EE5-331C-4866-9257-AA44F4069C89}">
      <formula1>lst_frecuencia</formula1>
    </dataValidation>
    <dataValidation type="list" allowBlank="1" showInputMessage="1" showErrorMessage="1" sqref="AM30:AM52 AM153 AM176:AM177 AM180:AM182 AM202:AM226 AM199:AM200 AM189:AM196 AM228:AM232 AM284:AM289 AM264:AM282 AM304:AM305 AM307:AM313 AM315 AM359:AM704 AM156:AM174 AM75:AM148" xr:uid="{F80220F3-DBCF-4AA6-8095-9B37BCDEAE3C}">
      <formula1>lst_clasoreserinfo</formula1>
    </dataValidation>
    <dataValidation type="list" allowBlank="1" showInputMessage="1" showErrorMessage="1" sqref="AG30:AG52 AG150:AG153 AG176:AG182 AG264:AG282 AG228:AG232 AG190:AG226 AG284:AG288 AG296 AG300:AG313 AG359:AG704 AG171:AG174 AG156:AG167 AG75:AG148" xr:uid="{1C7C0626-85B7-4805-AA8E-8B27753CFF02}">
      <formula1>lst_condleg</formula1>
    </dataValidation>
    <dataValidation type="list" allowBlank="1" showInputMessage="1" showErrorMessage="1" sqref="AC30:AC52 AC153 AC176:AC182 AC190:AC200 AC202:AC226 AC228:AC232 AC284:AC289 AC264:AC282 AC305 AC307:AC313 AC315 AC359:AC704 AC171:AC174 AC156:AC167 AC75:AC148" xr:uid="{4792014D-E322-4442-991C-E0F1CFC2A530}">
      <formula1>lst_infpubdis</formula1>
    </dataValidation>
    <dataValidation type="list" allowBlank="1" showInputMessage="1" showErrorMessage="1" sqref="AB30:AB52 AB153 AB176:AB182 AB190:AB200 AB202:AB226 AB228:AB232 AB284:AB289 AB264:AB282 AB305 AB307:AB313 AB315 AB359:AB704 AB171:AB174 AB156:AB167 AB75:AB148" xr:uid="{FD172884-376D-40BA-888E-B2972E932F2F}">
      <formula1>lst_formato</formula1>
    </dataValidation>
    <dataValidation type="list" allowBlank="1" showInputMessage="1" showErrorMessage="1" sqref="AA30:AA52 AA153 AA176:AA182 AA202:AA226 AA190:AA200 AA228:AA232 AA284:AA289 AA264:AA282 AA305 AA307:AA313 AA315 AA359:AA704 AA171:AA174 AA156:AA167 AA75:AA148" xr:uid="{128E71A0-CB90-493B-994F-063BC1091D90}">
      <formula1>lst_medioconser</formula1>
    </dataValidation>
    <dataValidation type="list" allowBlank="1" showInputMessage="1" showErrorMessage="1" sqref="Z30:Z52 Z153 Z176:Z182 Z190:Z200 Z202:Z226 Z228:Z232 Z284:Z289 Z264:Z282 Z305 Z307:Z313 Z315 Z359:Z704 Z171:Z174 Z156:Z167 Z75:Z148" xr:uid="{F0793653-D244-4D91-A5EE-2706CC96E802}">
      <formula1>lst_idioma</formula1>
    </dataValidation>
    <dataValidation type="list" allowBlank="1" showErrorMessage="1" sqref="K149:K153 K201 K227 K233:K263 K289:K295 K301:K304 K306 K297:K298 K175:K189 K314:K358 K8:K29" xr:uid="{1B3CB3CD-50DB-40A4-A7F0-9028EC495372}">
      <formula1>lst_tipoactivos</formula1>
    </dataValidation>
    <dataValidation type="list" allowBlank="1" showErrorMessage="1" sqref="N149:N152 N168:N170 N201 N227 N262:N263 N233:N257 N282:N283 P315 N289:N292 N183:N189 N295 N373:N410 N314:N358 N8:N29" xr:uid="{ADFEDE3B-3336-4E7D-979B-69B4C9356FDB}">
      <formula1>lst_integridad</formula1>
    </dataValidation>
    <dataValidation type="list" allowBlank="1" showErrorMessage="1" sqref="P149:P152 P168:P170 P201 P227 N258:N261 P233:P263 P282:P283 N293:N294 P289:P295 P183:P189 P373:P410 P314:P358 P8:P29" xr:uid="{5B1F3A4F-3646-4EC2-99B4-2413D57DBB0A}">
      <formula1>lst_disponibilidad</formula1>
    </dataValidation>
    <dataValidation type="list" allowBlank="1" showErrorMessage="1" sqref="V52:Y66 V68:Y69 V73:Y74 V76:Y76 V78:Y78 V154:Y154 V149:Y152 V289:Y295 V227:Y227 U258:U263 V233:Y263 V282:Y283 V306:X306 V175:Y188 V314:Y358 V8:Y29" xr:uid="{63A8F1BE-9F2C-4FFF-886C-CBC3B0B9207B}">
      <formula1>lst_tipodedato</formula1>
    </dataValidation>
    <dataValidation type="list" allowBlank="1" showInputMessage="1" showErrorMessage="1" sqref="V30:Y51 V67:Y67 V70:Y72 V75:Y75 V77:Y77 V153:Y153 V189:Y226 V228:Y232 V284:Y288 V264:Y281 Y306 V307:Y313 V296:Y305 V359:Y704 V155:Y174 V79:Y148" xr:uid="{B9F44F72-4BBE-4039-AC55-6BA440839212}">
      <formula1>lst_tipodedato</formula1>
    </dataValidation>
    <dataValidation type="list" allowBlank="1" showInputMessage="1" showErrorMessage="1" sqref="K190:K200 K202:K226 K228:K232 K264:K288 K305 K299:K300 K296 K307:K313 K359:K704 K154:K174 K30:K148" xr:uid="{412C0941-D56D-4686-867E-1E56106BB45C}">
      <formula1>lst_tipoactivos</formula1>
    </dataValidation>
    <dataValidation type="list" allowBlank="1" showInputMessage="1" showErrorMessage="1" sqref="L153:L704 L8:L149" xr:uid="{96D1CD89-C4ED-4CCA-973F-35C6DCCE4674}">
      <formula1>lst_confidencialidad</formula1>
    </dataValidation>
    <dataValidation type="list" allowBlank="1" showErrorMessage="1" sqref="B168:B170 B227 B314:B525 B8:B154" xr:uid="{A4422909-4969-43EC-8B3C-56E63AF0D17A}">
      <formula1>lst_areas</formula1>
    </dataValidation>
    <dataValidation type="list" allowBlank="1" showErrorMessage="1" sqref="C168:C170 C227 C289:C296 C298 C183:C189 C314:C525 C8:C154" xr:uid="{F0978A2C-1DD9-4E33-A7F7-6E6A3E76ECF0}">
      <formula1>lst_procesos</formula1>
    </dataValidation>
    <dataValidation type="list" allowBlank="1" showErrorMessage="1" sqref="L150:L152" xr:uid="{9BA97C38-AA29-4E83-B0F9-6E3C8B0A4AC2}">
      <formula1>lst_confidencialidad</formula1>
    </dataValidation>
    <dataValidation type="list" allowBlank="1" showInputMessage="1" showErrorMessage="1" sqref="C190:C226 C228:C288 C297 C299:C313 C526:C704 C171:C182 C155:C167" xr:uid="{5DFF19E7-CB36-4E8E-B968-79B5486095E1}">
      <formula1>lst_procesos</formula1>
    </dataValidation>
    <dataValidation type="list" allowBlank="1" showInputMessage="1" showErrorMessage="1" sqref="B228:B313 B526:B704 B171:B226 B155:B167" xr:uid="{FC9B290C-6CF6-4A3C-8CDC-E913626C9F6C}">
      <formula1>lst_areas</formula1>
    </dataValidation>
  </dataValidations>
  <hyperlinks>
    <hyperlink ref="AQ165" r:id="rId1" xr:uid="{7DB2ABB8-DED4-4749-A9CC-FCE23B933134}"/>
    <hyperlink ref="AQ171" r:id="rId2" xr:uid="{0FD9D05F-FF1D-4906-A932-A2938BA5F896}"/>
    <hyperlink ref="AQ172" r:id="rId3" xr:uid="{593D0822-34D8-42F5-AE93-5014FA705975}"/>
    <hyperlink ref="AQ173" r:id="rId4" xr:uid="{902A4B5A-C050-4549-ABB9-90ECB356C6CA}"/>
    <hyperlink ref="AQ174" r:id="rId5" display="https://inm.gov.co/web/instituto-nacional-de-metrologia-de-colombia/planeacion/plan-estrategico-institucional/" xr:uid="{09457757-B1BE-4D8E-8CF8-B03894E9DCCE}"/>
    <hyperlink ref="AQ169" r:id="rId6" xr:uid="{B0353A34-E970-423E-88CA-3688D626400F}"/>
    <hyperlink ref="AQ176" r:id="rId7" xr:uid="{585E413B-7FA9-4742-9790-C1A64B67AE2C}"/>
    <hyperlink ref="AQ206" r:id="rId8" xr:uid="{9833731C-BFE6-46A6-B9E2-048E355D9F3D}"/>
    <hyperlink ref="AQ207" r:id="rId9" xr:uid="{BC2000CF-2BFF-44ED-ACC9-3D4E135D9422}"/>
    <hyperlink ref="AQ208" r:id="rId10" xr:uid="{74655D96-30AE-4136-9666-670E4F81455E}"/>
    <hyperlink ref="AQ214" r:id="rId11" xr:uid="{A6FB8A4C-C62C-4CDA-843E-5944577DEA29}"/>
    <hyperlink ref="AQ311" r:id="rId12" xr:uid="{0C99FD4D-97AB-42C7-AF88-9B444E5DFE22}"/>
    <hyperlink ref="AQ204" r:id="rId13" xr:uid="{193DDACA-60B7-46C1-8F95-E6294AAEB9BD}"/>
  </hyperlinks>
  <pageMargins left="0.7" right="0.7" top="0.75" bottom="0.75" header="0.3" footer="0.3"/>
  <pageSetup orientation="portrait" r:id="rId14"/>
  <drawing r:id="rId15"/>
  <legacyDrawing r:id="rId16"/>
  <extLst>
    <ext xmlns:x14="http://schemas.microsoft.com/office/spreadsheetml/2009/9/main" uri="{78C0D931-6437-407d-A8EE-F0AAD7539E65}">
      <x14:conditionalFormattings>
        <x14:conditionalFormatting xmlns:xm="http://schemas.microsoft.com/office/excel/2006/main">
          <x14:cfRule type="containsText" priority="483" operator="containsText" id="{7FEAB13C-2F39-463A-9381-B43F0094C8F8}">
            <xm:f>NOT(ISERROR(SEARCH("Medio",L7)))</xm:f>
            <xm:f>"Medio"</xm:f>
            <x14:dxf>
              <fill>
                <patternFill patternType="lightDown">
                  <fgColor rgb="FFFFFF99"/>
                  <bgColor rgb="FFFFFF00"/>
                </patternFill>
              </fill>
            </x14:dxf>
          </x14:cfRule>
          <x14:cfRule type="containsText" priority="482" operator="containsText" id="{E4D775E3-6750-443B-B20A-E79D27B7EACF}">
            <xm:f>NOT(ISERROR(SEARCH("Baja",L7)))</xm:f>
            <xm:f>"Baja"</xm:f>
            <x14:dxf>
              <font>
                <color auto="1"/>
              </font>
              <fill>
                <patternFill patternType="lightDown">
                  <fgColor theme="0" tint="-0.24994659260841701"/>
                  <bgColor rgb="FF92D050"/>
                </patternFill>
              </fill>
            </x14:dxf>
          </x14:cfRule>
          <x14:cfRule type="containsText" priority="484" operator="containsText" id="{6E678714-AC61-47A6-A709-CB651C14D647}">
            <xm:f>NOT(ISERROR(SEARCH("Alta",L7)))</xm:f>
            <xm:f>"Alta"</xm:f>
            <x14:dxf>
              <font>
                <color theme="0"/>
              </font>
              <fill>
                <patternFill patternType="lightUp">
                  <fgColor theme="1" tint="0.499984740745262"/>
                  <bgColor rgb="FFC00000"/>
                </patternFill>
              </fill>
            </x14:dxf>
          </x14:cfRule>
          <xm:sqref>L7:L149 L153:L704</xm:sqref>
        </x14:conditionalFormatting>
        <x14:conditionalFormatting xmlns:xm="http://schemas.microsoft.com/office/excel/2006/main">
          <x14:cfRule type="containsText" priority="868" operator="containsText" id="{05764660-18B2-4602-8AF3-180BEDF87831}">
            <xm:f>NOT(ISERROR(SEARCH("Medio",N7)))</xm:f>
            <xm:f>"Medio"</xm:f>
            <x14:dxf>
              <fill>
                <patternFill patternType="lightDown">
                  <fgColor rgb="FFFFFF99"/>
                  <bgColor rgb="FFFFFF00"/>
                </patternFill>
              </fill>
            </x14:dxf>
          </x14:cfRule>
          <x14:cfRule type="containsText" priority="869" operator="containsText" id="{B33956A5-1E31-4FE0-B270-40680A419C60}">
            <xm:f>NOT(ISERROR(SEARCH("Alta",N7)))</xm:f>
            <xm:f>"Alta"</xm:f>
            <x14:dxf>
              <font>
                <color theme="0"/>
              </font>
              <fill>
                <patternFill patternType="lightUp">
                  <fgColor theme="1" tint="0.499984740745262"/>
                  <bgColor rgb="FFC00000"/>
                </patternFill>
              </fill>
            </x14:dxf>
          </x14:cfRule>
          <x14:cfRule type="containsText" priority="867" operator="containsText" id="{559C8376-1FF2-4AC6-9F0D-B5063FCAAF3B}">
            <xm:f>NOT(ISERROR(SEARCH("Baja",N7)))</xm:f>
            <xm:f>"Baja"</xm:f>
            <x14:dxf>
              <font>
                <color auto="1"/>
              </font>
              <fill>
                <patternFill patternType="lightDown">
                  <fgColor theme="0" tint="-0.24994659260841701"/>
                  <bgColor rgb="FF92D050"/>
                </patternFill>
              </fill>
            </x14:dxf>
          </x14:cfRule>
          <xm:sqref>N7</xm:sqref>
        </x14:conditionalFormatting>
        <x14:conditionalFormatting xmlns:xm="http://schemas.microsoft.com/office/excel/2006/main">
          <x14:cfRule type="containsText" priority="863" operator="containsText" id="{11AE078E-6D5B-455C-A859-F7683164E5DD}">
            <xm:f>NOT(ISERROR(SEARCH("Baja",P7)))</xm:f>
            <xm:f>"Baja"</xm:f>
            <x14:dxf>
              <font>
                <color auto="1"/>
              </font>
              <fill>
                <patternFill patternType="lightDown">
                  <fgColor theme="0" tint="-0.24994659260841701"/>
                  <bgColor rgb="FF92D050"/>
                </patternFill>
              </fill>
            </x14:dxf>
          </x14:cfRule>
          <x14:cfRule type="containsText" priority="865" operator="containsText" id="{86982255-1CEC-4E5B-8B69-7DAF0225B735}">
            <xm:f>NOT(ISERROR(SEARCH("Alta",P7)))</xm:f>
            <xm:f>"Alta"</xm:f>
            <x14:dxf>
              <font>
                <color theme="0"/>
              </font>
              <fill>
                <patternFill patternType="lightUp">
                  <fgColor theme="1" tint="0.499984740745262"/>
                  <bgColor rgb="FFC00000"/>
                </patternFill>
              </fill>
            </x14:dxf>
          </x14:cfRule>
          <x14:cfRule type="containsText" priority="864" operator="containsText" id="{1E1A84E1-3D34-4820-A426-55368D83EF07}">
            <xm:f>NOT(ISERROR(SEARCH("Medio",P7)))</xm:f>
            <xm:f>"Medio"</xm:f>
            <x14:dxf>
              <fill>
                <patternFill patternType="lightDown">
                  <fgColor rgb="FFFFFF99"/>
                  <bgColor rgb="FFFFFF00"/>
                </patternFill>
              </fill>
            </x14:dxf>
          </x14:cfRule>
          <xm:sqref>P7</xm:sqref>
        </x14:conditionalFormatting>
      </x14:conditionalFormattings>
    </ext>
    <ext xmlns:x14="http://schemas.microsoft.com/office/spreadsheetml/2009/9/main" uri="{CCE6A557-97BC-4b89-ADB6-D9C93CAAB3DF}">
      <x14:dataValidations xmlns:xm="http://schemas.microsoft.com/office/excel/2006/main" count="15">
        <x14:dataValidation type="list" allowBlank="1" showErrorMessage="1" xr:uid="{F50D3655-1430-42B6-B56F-8FE5495A5604}">
          <x14:formula1>
            <xm:f>'Listas Activos'!$B$91:$B$145</xm:f>
          </x14:formula1>
          <xm:sqref>I484</xm:sqref>
        </x14:dataValidation>
        <x14:dataValidation type="list" allowBlank="1" showErrorMessage="1" xr:uid="{C296E96F-D4BF-4B03-8CE3-881F91EC9399}">
          <x14:formula1>
            <xm:f>'Listas Activos'!B453:B493</xm:f>
          </x14:formula1>
          <xm:sqref>H401:I402</xm:sqref>
        </x14:dataValidation>
        <x14:dataValidation type="list" allowBlank="1" showErrorMessage="1" xr:uid="{36F45645-F8CF-42C7-A314-374BF4655B2F}">
          <x14:formula1>
            <xm:f>'Listas Activos'!B441:B481</xm:f>
          </x14:formula1>
          <xm:sqref>H386:I400</xm:sqref>
        </x14:dataValidation>
        <x14:dataValidation type="list" allowBlank="1" showErrorMessage="1" xr:uid="{BA78A468-1F2B-4796-91FE-6821DA431EBA}">
          <x14:formula1>
            <xm:f>'Listas Activos'!B561:B601</xm:f>
          </x14:formula1>
          <xm:sqref>H502:I525</xm:sqref>
        </x14:dataValidation>
        <x14:dataValidation type="list" allowBlank="1" showErrorMessage="1" xr:uid="{F885BDE5-8B13-4E64-AEDB-E73C85386AD5}">
          <x14:formula1>
            <xm:f>'Listas Activos'!B461:B501</xm:f>
          </x14:formula1>
          <xm:sqref>H403:I403 H496:I501</xm:sqref>
        </x14:dataValidation>
        <x14:dataValidation type="list" allowBlank="1" showErrorMessage="1" xr:uid="{CA9EDF15-3AD5-4264-A1FB-F5E8A217E81D}">
          <x14:formula1>
            <xm:f>'Listas Activos'!B464:B504</xm:f>
          </x14:formula1>
          <xm:sqref>H404:I405</xm:sqref>
        </x14:dataValidation>
        <x14:dataValidation type="list" allowBlank="1" showErrorMessage="1" xr:uid="{DFFBA33C-063E-40B0-B416-F188B50FC735}">
          <x14:formula1>
            <xm:f>'Listas Activos'!B467:B507</xm:f>
          </x14:formula1>
          <xm:sqref>H406:I411</xm:sqref>
        </x14:dataValidation>
        <x14:dataValidation type="list" allowBlank="1" showErrorMessage="1" xr:uid="{EBCF5727-AFA6-432A-9A3E-D24D61A7A8F4}">
          <x14:formula1>
            <xm:f>'Listas Activos'!B540:B580</xm:f>
          </x14:formula1>
          <xm:sqref>H478:I483 H485:I495</xm:sqref>
        </x14:dataValidation>
        <x14:dataValidation type="list" allowBlank="1" showErrorMessage="1" xr:uid="{48641B5E-A58B-49EE-86BB-2D6687B02FE0}">
          <x14:formula1>
            <xm:f>'Listas Activos'!B444:B484</xm:f>
          </x14:formula1>
          <xm:sqref>H381:I385</xm:sqref>
        </x14:dataValidation>
        <x14:dataValidation type="list" allowBlank="1" showErrorMessage="1" xr:uid="{E56D1AD7-EDC6-448A-8FC4-406A7342D04D}">
          <x14:formula1>
            <xm:f>'Listas Activos'!B444:B484</xm:f>
          </x14:formula1>
          <xm:sqref>H379:I380</xm:sqref>
        </x14:dataValidation>
        <x14:dataValidation type="list" allowBlank="1" showErrorMessage="1" xr:uid="{5AD58F87-D119-4FC5-A3F8-2CA79EEE08BF}">
          <x14:formula1>
            <xm:f>'Listas Activos'!B483:B523</xm:f>
          </x14:formula1>
          <xm:sqref>H413:I413</xm:sqref>
        </x14:dataValidation>
        <x14:dataValidation type="list" allowBlank="1" showErrorMessage="1" xr:uid="{1DFBBF20-CC0F-4DBD-9F23-CA0399F00957}">
          <x14:formula1>
            <xm:f>'Listas Activos'!B481:B521</xm:f>
          </x14:formula1>
          <xm:sqref>H412:I412</xm:sqref>
        </x14:dataValidation>
        <x14:dataValidation type="list" allowBlank="1" showErrorMessage="1" xr:uid="{DA34227C-FA06-42AC-BD76-E589FB1C1761}">
          <x14:formula1>
            <xm:f>'Listas Activos'!B444:B484</xm:f>
          </x14:formula1>
          <xm:sqref>H367:I378 H414:I477</xm:sqref>
        </x14:dataValidation>
        <x14:dataValidation type="list" allowBlank="1" showErrorMessage="1" xr:uid="{4AB04A6F-2983-4ABA-B9CF-9BA68E437AB2}">
          <x14:formula1>
            <xm:f>'Listas Activos'!B401:B441</xm:f>
          </x14:formula1>
          <xm:sqref>H321:I363</xm:sqref>
        </x14:dataValidation>
        <x14:dataValidation type="list" allowBlank="1" showErrorMessage="1" xr:uid="{5F12B72E-E48E-408B-A921-454B8839847C}">
          <x14:formula1>
            <xm:f>'Listas Activos'!B443:B483</xm:f>
          </x14:formula1>
          <xm:sqref>H364:I366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DEF8C-7DFB-4D27-9E02-9192C82C48A1}">
  <sheetPr>
    <tabColor theme="4" tint="0.59999389629810485"/>
  </sheetPr>
  <dimension ref="A1:F61"/>
  <sheetViews>
    <sheetView showGridLines="0" topLeftCell="A18" zoomScale="85" zoomScaleNormal="85" zoomScaleSheetLayoutView="120" workbookViewId="0">
      <selection activeCell="C25" sqref="C25"/>
    </sheetView>
  </sheetViews>
  <sheetFormatPr baseColWidth="10" defaultColWidth="0" defaultRowHeight="12.5" zeroHeight="1"/>
  <cols>
    <col min="1" max="1" width="3.81640625" style="2" customWidth="1"/>
    <col min="2" max="2" width="19.7265625" style="5" customWidth="1"/>
    <col min="3" max="3" width="53.54296875" style="10" customWidth="1"/>
    <col min="4" max="4" width="53.1796875" style="12" customWidth="1"/>
    <col min="5" max="5" width="29.54296875" style="157" customWidth="1"/>
    <col min="6" max="6" width="5" style="2" customWidth="1"/>
    <col min="7" max="16384" width="11.54296875" style="2" hidden="1"/>
  </cols>
  <sheetData>
    <row r="1" spans="2:5" ht="13">
      <c r="B1" s="6"/>
    </row>
    <row r="2" spans="2:5" ht="13.5" thickBot="1">
      <c r="B2" s="35"/>
      <c r="C2" s="36"/>
      <c r="D2" s="37"/>
      <c r="E2" s="163"/>
    </row>
    <row r="3" spans="2:5" ht="19" thickBot="1">
      <c r="B3" s="496" t="s">
        <v>5</v>
      </c>
      <c r="C3" s="497"/>
      <c r="D3" s="498"/>
      <c r="E3" s="499"/>
    </row>
    <row r="4" spans="2:5" ht="37.5" thickBot="1">
      <c r="B4" s="47" t="s">
        <v>1507</v>
      </c>
      <c r="C4" s="58" t="s">
        <v>1508</v>
      </c>
      <c r="D4" s="57" t="s">
        <v>1509</v>
      </c>
      <c r="E4" s="58" t="s">
        <v>1510</v>
      </c>
    </row>
    <row r="5" spans="2:5" ht="59.25" customHeight="1">
      <c r="B5" s="164" t="s">
        <v>1511</v>
      </c>
      <c r="C5" s="165" t="s">
        <v>1512</v>
      </c>
      <c r="D5" s="166" t="s">
        <v>1513</v>
      </c>
      <c r="E5" s="167" t="s">
        <v>1514</v>
      </c>
    </row>
    <row r="6" spans="2:5" ht="42.75" customHeight="1">
      <c r="B6" s="193" t="s">
        <v>1515</v>
      </c>
      <c r="C6" s="194"/>
      <c r="D6" s="158" t="s">
        <v>1516</v>
      </c>
      <c r="E6" s="159" t="s">
        <v>1517</v>
      </c>
    </row>
    <row r="7" spans="2:5" ht="39" customHeight="1">
      <c r="B7" s="48" t="s">
        <v>11</v>
      </c>
      <c r="C7" s="168" t="s">
        <v>1518</v>
      </c>
      <c r="D7" s="158" t="s">
        <v>1519</v>
      </c>
      <c r="E7" s="159" t="s">
        <v>1517</v>
      </c>
    </row>
    <row r="8" spans="2:5" ht="51.75" customHeight="1">
      <c r="B8" s="48" t="s">
        <v>1520</v>
      </c>
      <c r="C8" s="168" t="s">
        <v>1521</v>
      </c>
      <c r="D8" s="158" t="s">
        <v>1522</v>
      </c>
      <c r="E8" s="159" t="s">
        <v>1517</v>
      </c>
    </row>
    <row r="9" spans="2:5" ht="72" customHeight="1">
      <c r="B9" s="48" t="s">
        <v>1523</v>
      </c>
      <c r="C9" s="168" t="s">
        <v>1524</v>
      </c>
      <c r="D9" s="158" t="s">
        <v>1525</v>
      </c>
      <c r="E9" s="159" t="s">
        <v>1517</v>
      </c>
    </row>
    <row r="10" spans="2:5" ht="74.25" customHeight="1">
      <c r="B10" s="48" t="s">
        <v>1526</v>
      </c>
      <c r="C10" s="168" t="s">
        <v>1527</v>
      </c>
      <c r="D10" s="158" t="s">
        <v>1528</v>
      </c>
      <c r="E10" s="159" t="s">
        <v>1517</v>
      </c>
    </row>
    <row r="11" spans="2:5" ht="60" customHeight="1">
      <c r="B11" s="48" t="s">
        <v>15</v>
      </c>
      <c r="C11" s="168" t="s">
        <v>1529</v>
      </c>
      <c r="D11" s="158" t="s">
        <v>1530</v>
      </c>
      <c r="E11" s="159" t="s">
        <v>1517</v>
      </c>
    </row>
    <row r="12" spans="2:5" ht="85.5" customHeight="1">
      <c r="B12" s="48" t="s">
        <v>16</v>
      </c>
      <c r="C12" s="168" t="s">
        <v>1531</v>
      </c>
      <c r="D12" s="158" t="s">
        <v>1532</v>
      </c>
      <c r="E12" s="159" t="s">
        <v>1517</v>
      </c>
    </row>
    <row r="13" spans="2:5" ht="75.75" customHeight="1">
      <c r="B13" s="48" t="s">
        <v>1533</v>
      </c>
      <c r="C13" s="168" t="s">
        <v>1534</v>
      </c>
      <c r="D13" s="158" t="s">
        <v>1535</v>
      </c>
      <c r="E13" s="159" t="s">
        <v>1517</v>
      </c>
    </row>
    <row r="14" spans="2:5" ht="57" customHeight="1" thickBot="1">
      <c r="B14" s="49" t="s">
        <v>18</v>
      </c>
      <c r="C14" s="168" t="s">
        <v>59</v>
      </c>
      <c r="D14" s="161" t="s">
        <v>1536</v>
      </c>
      <c r="E14" s="159" t="s">
        <v>1517</v>
      </c>
    </row>
    <row r="15" spans="2:5" ht="14.5">
      <c r="B15" s="170"/>
      <c r="C15" s="171"/>
      <c r="D15" s="172"/>
      <c r="E15" s="173"/>
    </row>
    <row r="16" spans="2:5" ht="15" thickBot="1">
      <c r="B16" s="170"/>
      <c r="C16" s="171"/>
      <c r="D16" s="172"/>
      <c r="E16" s="173"/>
    </row>
    <row r="17" spans="2:5" ht="19" thickBot="1">
      <c r="B17" s="500" t="s">
        <v>6</v>
      </c>
      <c r="C17" s="501"/>
      <c r="D17" s="502"/>
      <c r="E17" s="503"/>
    </row>
    <row r="18" spans="2:5" ht="37.5" thickBot="1">
      <c r="B18" s="47" t="s">
        <v>1507</v>
      </c>
      <c r="C18" s="58" t="s">
        <v>1508</v>
      </c>
      <c r="D18" s="57" t="s">
        <v>1509</v>
      </c>
      <c r="E18" s="58" t="s">
        <v>1510</v>
      </c>
    </row>
    <row r="19" spans="2:5" s="3" customFormat="1" ht="72.5">
      <c r="B19" s="177" t="s">
        <v>1537</v>
      </c>
      <c r="C19" s="166" t="s">
        <v>1538</v>
      </c>
      <c r="D19" s="166" t="s">
        <v>1539</v>
      </c>
      <c r="E19" s="167" t="s">
        <v>1517</v>
      </c>
    </row>
    <row r="20" spans="2:5" s="3" customFormat="1" ht="83.25" customHeight="1">
      <c r="B20" s="178" t="s">
        <v>20</v>
      </c>
      <c r="C20" s="168" t="s">
        <v>1540</v>
      </c>
      <c r="D20" s="158" t="s">
        <v>1541</v>
      </c>
      <c r="E20" s="159" t="s">
        <v>1517</v>
      </c>
    </row>
    <row r="21" spans="2:5" s="3" customFormat="1" ht="34.5" customHeight="1">
      <c r="B21" s="179" t="s">
        <v>21</v>
      </c>
      <c r="C21" s="168" t="s">
        <v>1542</v>
      </c>
      <c r="D21" s="168" t="s">
        <v>1543</v>
      </c>
      <c r="E21" s="159" t="s">
        <v>1544</v>
      </c>
    </row>
    <row r="22" spans="2:5" s="3" customFormat="1" ht="67.5" customHeight="1">
      <c r="B22" s="178" t="s">
        <v>22</v>
      </c>
      <c r="C22" s="168" t="s">
        <v>1545</v>
      </c>
      <c r="D22" s="158" t="s">
        <v>1546</v>
      </c>
      <c r="E22" s="159" t="s">
        <v>1517</v>
      </c>
    </row>
    <row r="23" spans="2:5" s="3" customFormat="1" ht="34.5" customHeight="1">
      <c r="B23" s="179" t="s">
        <v>21</v>
      </c>
      <c r="C23" s="168" t="s">
        <v>1542</v>
      </c>
      <c r="D23" s="168" t="s">
        <v>1543</v>
      </c>
      <c r="E23" s="159" t="s">
        <v>1544</v>
      </c>
    </row>
    <row r="24" spans="2:5" s="3" customFormat="1" ht="68.25" customHeight="1">
      <c r="B24" s="178" t="s">
        <v>23</v>
      </c>
      <c r="C24" s="168" t="s">
        <v>1547</v>
      </c>
      <c r="D24" s="158" t="s">
        <v>1548</v>
      </c>
      <c r="E24" s="159" t="s">
        <v>1517</v>
      </c>
    </row>
    <row r="25" spans="2:5" s="3" customFormat="1" ht="45.75" customHeight="1">
      <c r="B25" s="179" t="s">
        <v>21</v>
      </c>
      <c r="C25" s="168" t="s">
        <v>1542</v>
      </c>
      <c r="D25" s="168" t="s">
        <v>1543</v>
      </c>
      <c r="E25" s="159" t="s">
        <v>1544</v>
      </c>
    </row>
    <row r="26" spans="2:5" s="3" customFormat="1" ht="43.5">
      <c r="B26" s="179" t="s">
        <v>24</v>
      </c>
      <c r="C26" s="168" t="s">
        <v>1549</v>
      </c>
      <c r="D26" s="168" t="s">
        <v>1543</v>
      </c>
      <c r="E26" s="159" t="s">
        <v>1544</v>
      </c>
    </row>
    <row r="27" spans="2:5" s="3" customFormat="1" ht="50.25" customHeight="1">
      <c r="B27" s="179" t="s">
        <v>1550</v>
      </c>
      <c r="C27" s="168" t="s">
        <v>1551</v>
      </c>
      <c r="D27" s="168" t="s">
        <v>1552</v>
      </c>
      <c r="E27" s="159" t="s">
        <v>1544</v>
      </c>
    </row>
    <row r="28" spans="2:5" s="3" customFormat="1" ht="57.75" customHeight="1" thickBot="1">
      <c r="B28" s="180" t="s">
        <v>26</v>
      </c>
      <c r="C28" s="160" t="s">
        <v>1553</v>
      </c>
      <c r="D28" s="161" t="s">
        <v>1554</v>
      </c>
      <c r="E28" s="162" t="s">
        <v>1517</v>
      </c>
    </row>
    <row r="29" spans="2:5" ht="15" thickBot="1">
      <c r="B29" s="170"/>
      <c r="C29" s="171"/>
      <c r="D29" s="172"/>
      <c r="E29" s="173"/>
    </row>
    <row r="30" spans="2:5" ht="19.5" customHeight="1" thickBot="1">
      <c r="B30" s="504" t="s">
        <v>1555</v>
      </c>
      <c r="C30" s="505"/>
      <c r="D30" s="506"/>
      <c r="E30" s="507"/>
    </row>
    <row r="31" spans="2:5" ht="37.5" thickBot="1">
      <c r="B31" s="47" t="s">
        <v>1507</v>
      </c>
      <c r="C31" s="58" t="s">
        <v>1508</v>
      </c>
      <c r="D31" s="57" t="s">
        <v>1509</v>
      </c>
      <c r="E31" s="58" t="s">
        <v>1510</v>
      </c>
    </row>
    <row r="32" spans="2:5" s="3" customFormat="1" ht="87">
      <c r="B32" s="181" t="s">
        <v>1556</v>
      </c>
      <c r="C32" s="165" t="s">
        <v>1557</v>
      </c>
      <c r="D32" s="166" t="s">
        <v>1558</v>
      </c>
      <c r="E32" s="167" t="s">
        <v>1517</v>
      </c>
    </row>
    <row r="33" spans="2:5" s="3" customFormat="1" ht="145">
      <c r="B33" s="182" t="s">
        <v>1559</v>
      </c>
      <c r="C33" s="168" t="s">
        <v>1560</v>
      </c>
      <c r="D33" s="158" t="s">
        <v>1561</v>
      </c>
      <c r="E33" s="159" t="s">
        <v>1517</v>
      </c>
    </row>
    <row r="34" spans="2:5" s="3" customFormat="1" ht="188.5">
      <c r="B34" s="182" t="s">
        <v>1562</v>
      </c>
      <c r="C34" s="168" t="s">
        <v>1563</v>
      </c>
      <c r="D34" s="158" t="s">
        <v>1564</v>
      </c>
      <c r="E34" s="159" t="s">
        <v>1517</v>
      </c>
    </row>
    <row r="35" spans="2:5" s="3" customFormat="1" ht="130.5">
      <c r="B35" s="182" t="s">
        <v>1565</v>
      </c>
      <c r="C35" s="168" t="s">
        <v>1566</v>
      </c>
      <c r="D35" s="158" t="s">
        <v>1567</v>
      </c>
      <c r="E35" s="159" t="s">
        <v>1517</v>
      </c>
    </row>
    <row r="36" spans="2:5" s="3" customFormat="1" ht="174.5" thickBot="1">
      <c r="B36" s="183" t="s">
        <v>1568</v>
      </c>
      <c r="C36" s="169" t="s">
        <v>1569</v>
      </c>
      <c r="D36" s="161" t="s">
        <v>1570</v>
      </c>
      <c r="E36" s="162" t="s">
        <v>1517</v>
      </c>
    </row>
    <row r="37" spans="2:5" s="3" customFormat="1" ht="15" thickBot="1">
      <c r="B37" s="170"/>
      <c r="C37" s="171"/>
      <c r="D37" s="172"/>
      <c r="E37" s="170"/>
    </row>
    <row r="38" spans="2:5" s="3" customFormat="1" ht="19" thickBot="1">
      <c r="B38" s="508" t="s">
        <v>1571</v>
      </c>
      <c r="C38" s="509"/>
      <c r="D38" s="510"/>
      <c r="E38" s="511"/>
    </row>
    <row r="39" spans="2:5" s="3" customFormat="1" ht="37.5" thickBot="1">
      <c r="B39" s="47" t="s">
        <v>1507</v>
      </c>
      <c r="C39" s="58" t="s">
        <v>1508</v>
      </c>
      <c r="D39" s="57" t="s">
        <v>1509</v>
      </c>
      <c r="E39" s="58" t="s">
        <v>1510</v>
      </c>
    </row>
    <row r="40" spans="2:5" ht="71.25" customHeight="1">
      <c r="B40" s="50" t="s">
        <v>1572</v>
      </c>
      <c r="C40" s="174" t="s">
        <v>1573</v>
      </c>
      <c r="D40" s="175" t="s">
        <v>1574</v>
      </c>
      <c r="E40" s="176" t="s">
        <v>1517</v>
      </c>
    </row>
    <row r="41" spans="2:5" ht="195.75" customHeight="1">
      <c r="B41" s="51" t="s">
        <v>1575</v>
      </c>
      <c r="C41" s="184" t="s">
        <v>1576</v>
      </c>
      <c r="D41" s="185" t="s">
        <v>1577</v>
      </c>
      <c r="E41" s="186" t="s">
        <v>1517</v>
      </c>
    </row>
    <row r="42" spans="2:5" ht="117" customHeight="1">
      <c r="B42" s="51" t="s">
        <v>1578</v>
      </c>
      <c r="C42" s="184" t="s">
        <v>1579</v>
      </c>
      <c r="D42" s="185" t="s">
        <v>1580</v>
      </c>
      <c r="E42" s="186" t="s">
        <v>1517</v>
      </c>
    </row>
    <row r="43" spans="2:5" ht="72.5">
      <c r="B43" s="51" t="s">
        <v>1581</v>
      </c>
      <c r="C43" s="184" t="s">
        <v>1582</v>
      </c>
      <c r="D43" s="185" t="s">
        <v>1583</v>
      </c>
      <c r="E43" s="186" t="s">
        <v>1517</v>
      </c>
    </row>
    <row r="44" spans="2:5" ht="159.5">
      <c r="B44" s="51" t="s">
        <v>1584</v>
      </c>
      <c r="C44" s="184" t="s">
        <v>1585</v>
      </c>
      <c r="D44" s="185" t="s">
        <v>1586</v>
      </c>
      <c r="E44" s="186" t="s">
        <v>1517</v>
      </c>
    </row>
    <row r="45" spans="2:5" ht="117" customHeight="1">
      <c r="B45" s="51" t="s">
        <v>37</v>
      </c>
      <c r="C45" s="168" t="s">
        <v>1587</v>
      </c>
      <c r="D45" s="184" t="s">
        <v>1588</v>
      </c>
      <c r="E45" s="186" t="s">
        <v>1517</v>
      </c>
    </row>
    <row r="46" spans="2:5" ht="101.5">
      <c r="B46" s="51" t="s">
        <v>38</v>
      </c>
      <c r="C46" s="168" t="s">
        <v>1589</v>
      </c>
      <c r="D46" s="185" t="s">
        <v>1590</v>
      </c>
      <c r="E46" s="186" t="s">
        <v>1517</v>
      </c>
    </row>
    <row r="47" spans="2:5" ht="130.5" hidden="1">
      <c r="B47" s="51" t="s">
        <v>1591</v>
      </c>
      <c r="C47" s="168" t="s">
        <v>1592</v>
      </c>
      <c r="D47" s="184" t="s">
        <v>1593</v>
      </c>
      <c r="E47" s="186" t="s">
        <v>1517</v>
      </c>
    </row>
    <row r="48" spans="2:5" ht="116" hidden="1">
      <c r="B48" s="51" t="s">
        <v>1594</v>
      </c>
      <c r="C48" s="168" t="s">
        <v>1592</v>
      </c>
      <c r="D48" s="185" t="s">
        <v>1595</v>
      </c>
      <c r="E48" s="186" t="s">
        <v>1517</v>
      </c>
    </row>
    <row r="49" spans="2:5" ht="348">
      <c r="B49" s="52" t="s">
        <v>1596</v>
      </c>
      <c r="C49" s="187" t="s">
        <v>1597</v>
      </c>
      <c r="D49" s="185" t="s">
        <v>1598</v>
      </c>
      <c r="E49" s="186" t="s">
        <v>1517</v>
      </c>
    </row>
    <row r="50" spans="2:5" ht="101.5">
      <c r="B50" s="52" t="s">
        <v>40</v>
      </c>
      <c r="C50" s="187" t="s">
        <v>1599</v>
      </c>
      <c r="D50" s="188" t="s">
        <v>1600</v>
      </c>
      <c r="E50" s="186" t="s">
        <v>1517</v>
      </c>
    </row>
    <row r="51" spans="2:5" ht="67.5" customHeight="1">
      <c r="B51" s="53" t="s">
        <v>1601</v>
      </c>
      <c r="C51" s="54" t="s">
        <v>1602</v>
      </c>
      <c r="D51" s="168" t="s">
        <v>1513</v>
      </c>
      <c r="E51" s="186" t="s">
        <v>1544</v>
      </c>
    </row>
    <row r="52" spans="2:5" ht="68.25" customHeight="1">
      <c r="B52" s="53" t="s">
        <v>1603</v>
      </c>
      <c r="C52" s="187" t="s">
        <v>1604</v>
      </c>
      <c r="D52" s="168" t="s">
        <v>1513</v>
      </c>
      <c r="E52" s="186" t="s">
        <v>1544</v>
      </c>
    </row>
    <row r="53" spans="2:5" ht="201.75" customHeight="1">
      <c r="B53" s="53" t="s">
        <v>1605</v>
      </c>
      <c r="C53" s="456" t="s">
        <v>1606</v>
      </c>
      <c r="D53" s="168" t="s">
        <v>1513</v>
      </c>
      <c r="E53" s="186" t="s">
        <v>1544</v>
      </c>
    </row>
    <row r="54" spans="2:5" ht="95.25" customHeight="1">
      <c r="B54" s="53" t="s">
        <v>44</v>
      </c>
      <c r="C54" s="187" t="s">
        <v>1607</v>
      </c>
      <c r="D54" s="168" t="s">
        <v>1513</v>
      </c>
      <c r="E54" s="186" t="s">
        <v>1544</v>
      </c>
    </row>
    <row r="55" spans="2:5" ht="130.5">
      <c r="B55" s="55" t="s">
        <v>1608</v>
      </c>
      <c r="C55" s="168" t="s">
        <v>1609</v>
      </c>
      <c r="D55" s="185" t="s">
        <v>1610</v>
      </c>
      <c r="E55" s="186" t="s">
        <v>1517</v>
      </c>
    </row>
    <row r="56" spans="2:5" ht="101.5">
      <c r="B56" s="51" t="s">
        <v>1611</v>
      </c>
      <c r="C56" s="184" t="s">
        <v>1612</v>
      </c>
      <c r="D56" s="185" t="s">
        <v>1613</v>
      </c>
      <c r="E56" s="186" t="s">
        <v>1517</v>
      </c>
    </row>
    <row r="57" spans="2:5" ht="101.5">
      <c r="B57" s="51" t="s">
        <v>47</v>
      </c>
      <c r="C57" s="184" t="s">
        <v>1614</v>
      </c>
      <c r="D57" s="185" t="s">
        <v>1615</v>
      </c>
      <c r="E57" s="186" t="s">
        <v>1517</v>
      </c>
    </row>
    <row r="58" spans="2:5" ht="123.75" customHeight="1">
      <c r="B58" s="51" t="s">
        <v>48</v>
      </c>
      <c r="C58" s="184" t="s">
        <v>1616</v>
      </c>
      <c r="D58" s="185" t="s">
        <v>1617</v>
      </c>
      <c r="E58" s="186" t="s">
        <v>1517</v>
      </c>
    </row>
    <row r="59" spans="2:5" ht="66.75" customHeight="1" thickBot="1">
      <c r="B59" s="56" t="s">
        <v>49</v>
      </c>
      <c r="C59" s="189" t="s">
        <v>1618</v>
      </c>
      <c r="D59" s="190" t="s">
        <v>1619</v>
      </c>
      <c r="E59" s="191" t="s">
        <v>1517</v>
      </c>
    </row>
    <row r="60" spans="2:5" ht="14.5">
      <c r="B60" s="170"/>
      <c r="C60" s="171"/>
      <c r="D60" s="172"/>
      <c r="E60" s="192"/>
    </row>
    <row r="61" spans="2:5"/>
  </sheetData>
  <sheetProtection formatCells="0" formatColumns="0" formatRows="0" insertColumns="0" insertRows="0" insertHyperlinks="0" deleteColumns="0" deleteRows="0" sort="0" autoFilter="0" pivotTables="0"/>
  <mergeCells count="4">
    <mergeCell ref="B3:E3"/>
    <mergeCell ref="B17:E17"/>
    <mergeCell ref="B30:E30"/>
    <mergeCell ref="B38:E38"/>
  </mergeCells>
  <pageMargins left="0.7" right="0.7" top="0.75" bottom="0.75" header="0.3" footer="0.3"/>
  <pageSetup scale="69" orientation="portrait" horizont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1753D-0B41-4ADA-BC0A-7876276F44F3}">
  <sheetPr>
    <tabColor theme="4" tint="0.59999389629810485"/>
  </sheetPr>
  <dimension ref="A1:C11"/>
  <sheetViews>
    <sheetView topLeftCell="A3" workbookViewId="0">
      <selection activeCell="C5" sqref="C5"/>
    </sheetView>
  </sheetViews>
  <sheetFormatPr baseColWidth="10" defaultColWidth="11.453125" defaultRowHeight="14.5"/>
  <cols>
    <col min="2" max="2" width="30.453125" customWidth="1"/>
    <col min="3" max="3" width="136.1796875" customWidth="1"/>
  </cols>
  <sheetData>
    <row r="1" spans="1:3" ht="15" thickBot="1">
      <c r="A1" t="s">
        <v>1620</v>
      </c>
    </row>
    <row r="2" spans="1:3" ht="19" thickBot="1">
      <c r="B2" s="38" t="s">
        <v>1621</v>
      </c>
      <c r="C2" s="39" t="s">
        <v>1622</v>
      </c>
    </row>
    <row r="3" spans="1:3" ht="58">
      <c r="B3" s="40" t="s">
        <v>1623</v>
      </c>
      <c r="C3" s="41" t="s">
        <v>1624</v>
      </c>
    </row>
    <row r="4" spans="1:3" ht="87">
      <c r="B4" s="42" t="s">
        <v>1625</v>
      </c>
      <c r="C4" s="44" t="s">
        <v>1626</v>
      </c>
    </row>
    <row r="5" spans="1:3" ht="72.5">
      <c r="B5" s="42" t="s">
        <v>1627</v>
      </c>
      <c r="C5" s="44" t="s">
        <v>1628</v>
      </c>
    </row>
    <row r="6" spans="1:3">
      <c r="B6" s="42" t="s">
        <v>1629</v>
      </c>
      <c r="C6" s="43" t="s">
        <v>1630</v>
      </c>
    </row>
    <row r="7" spans="1:3" ht="43.5">
      <c r="B7" s="42" t="s">
        <v>1631</v>
      </c>
      <c r="C7" s="43" t="s">
        <v>1632</v>
      </c>
    </row>
    <row r="8" spans="1:3" ht="43.5">
      <c r="B8" s="42" t="s">
        <v>1633</v>
      </c>
      <c r="C8" s="44" t="s">
        <v>1634</v>
      </c>
    </row>
    <row r="9" spans="1:3" ht="72.5">
      <c r="B9" s="42" t="s">
        <v>1635</v>
      </c>
      <c r="C9" s="44" t="s">
        <v>1636</v>
      </c>
    </row>
    <row r="10" spans="1:3" ht="58">
      <c r="B10" s="42" t="s">
        <v>1637</v>
      </c>
      <c r="C10" s="44" t="s">
        <v>1638</v>
      </c>
    </row>
    <row r="11" spans="1:3" ht="58.5" thickBot="1">
      <c r="B11" s="45" t="s">
        <v>1639</v>
      </c>
      <c r="C11" s="46" t="s">
        <v>1640</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CBF8-7741-4D0B-B3D5-B2FFC01E82E7}">
  <sheetPr>
    <tabColor theme="4" tint="0.59999389629810485"/>
  </sheetPr>
  <dimension ref="B1:C18"/>
  <sheetViews>
    <sheetView zoomScale="85" zoomScaleNormal="85" workbookViewId="0">
      <selection activeCell="B17" sqref="B17"/>
    </sheetView>
  </sheetViews>
  <sheetFormatPr baseColWidth="10" defaultColWidth="11.453125" defaultRowHeight="14.5"/>
  <cols>
    <col min="2" max="2" width="164.54296875" customWidth="1"/>
    <col min="3" max="3" width="15.1796875" customWidth="1"/>
  </cols>
  <sheetData>
    <row r="1" spans="2:3" ht="26.5" thickBot="1">
      <c r="B1" s="104" t="s">
        <v>1641</v>
      </c>
      <c r="C1" s="97" t="s">
        <v>1642</v>
      </c>
    </row>
    <row r="2" spans="2:3" s="102" customFormat="1" ht="54" customHeight="1" thickBot="1">
      <c r="B2" s="103" t="s">
        <v>1643</v>
      </c>
      <c r="C2" s="98" t="s">
        <v>1644</v>
      </c>
    </row>
    <row r="3" spans="2:3" s="102" customFormat="1" ht="54" customHeight="1" thickBot="1">
      <c r="B3" s="103" t="s">
        <v>1645</v>
      </c>
      <c r="C3" s="98" t="s">
        <v>1644</v>
      </c>
    </row>
    <row r="4" spans="2:3" s="102" customFormat="1" ht="72.75" customHeight="1" thickBot="1">
      <c r="B4" s="103" t="s">
        <v>1646</v>
      </c>
      <c r="C4" s="99" t="s">
        <v>1647</v>
      </c>
    </row>
    <row r="5" spans="2:3" s="102" customFormat="1" ht="41.25" customHeight="1" thickBot="1">
      <c r="B5" s="103" t="s">
        <v>1648</v>
      </c>
      <c r="C5" s="100" t="s">
        <v>1649</v>
      </c>
    </row>
    <row r="6" spans="2:3" s="102" customFormat="1" ht="36.75" customHeight="1" thickBot="1">
      <c r="B6" s="103" t="s">
        <v>1650</v>
      </c>
      <c r="C6" s="101" t="s">
        <v>1651</v>
      </c>
    </row>
    <row r="7" spans="2:3" ht="15" thickBot="1"/>
    <row r="8" spans="2:3" ht="26.5" thickBot="1">
      <c r="B8" s="104" t="s">
        <v>1652</v>
      </c>
      <c r="C8" s="97" t="s">
        <v>1642</v>
      </c>
    </row>
    <row r="9" spans="2:3" ht="39.75" customHeight="1" thickBot="1">
      <c r="B9" s="103" t="s">
        <v>1653</v>
      </c>
      <c r="C9" s="98" t="s">
        <v>1644</v>
      </c>
    </row>
    <row r="10" spans="2:3" ht="39.75" customHeight="1" thickBot="1">
      <c r="B10" s="103" t="s">
        <v>1654</v>
      </c>
      <c r="C10" s="99" t="s">
        <v>1647</v>
      </c>
    </row>
    <row r="11" spans="2:3" ht="33.75" customHeight="1" thickBot="1">
      <c r="B11" s="103" t="s">
        <v>1655</v>
      </c>
      <c r="C11" s="100" t="s">
        <v>1649</v>
      </c>
    </row>
    <row r="12" spans="2:3" ht="33.75" customHeight="1" thickBot="1">
      <c r="B12" s="103" t="s">
        <v>1656</v>
      </c>
      <c r="C12" s="101" t="s">
        <v>1651</v>
      </c>
    </row>
    <row r="13" spans="2:3" ht="15" thickBot="1"/>
    <row r="14" spans="2:3" ht="26.5" thickBot="1">
      <c r="B14" s="104" t="s">
        <v>1657</v>
      </c>
      <c r="C14" s="97" t="s">
        <v>1642</v>
      </c>
    </row>
    <row r="15" spans="2:3" ht="41.25" customHeight="1" thickBot="1">
      <c r="B15" s="103" t="s">
        <v>1658</v>
      </c>
      <c r="C15" s="98" t="s">
        <v>1644</v>
      </c>
    </row>
    <row r="16" spans="2:3" ht="31.5" customHeight="1" thickBot="1">
      <c r="B16" s="103" t="s">
        <v>1659</v>
      </c>
      <c r="C16" s="99" t="s">
        <v>1647</v>
      </c>
    </row>
    <row r="17" spans="2:3" ht="31.5" customHeight="1" thickBot="1">
      <c r="B17" s="103" t="s">
        <v>1660</v>
      </c>
      <c r="C17" s="100" t="s">
        <v>1649</v>
      </c>
    </row>
    <row r="18" spans="2:3" ht="34.5" customHeight="1" thickBot="1">
      <c r="B18" s="103" t="s">
        <v>1656</v>
      </c>
      <c r="C18" s="101" t="s">
        <v>1651</v>
      </c>
    </row>
  </sheetData>
  <sheetProtection algorithmName="SHA-512" hashValue="tqNI6BLDoNeGF5p87c2uCTRfFobz47ORCs0h4ov+jFWXvIUhYKz3wfz44tK9+FPS+NOjhb+JtpYcmf+7G+TWTA==" saltValue="8OUPcT1eUKrvpNzs8TAiQg=="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B1:O48"/>
  <sheetViews>
    <sheetView topLeftCell="A2" zoomScale="80" zoomScaleNormal="80" workbookViewId="0">
      <selection activeCell="D3" sqref="D3:D11"/>
    </sheetView>
  </sheetViews>
  <sheetFormatPr baseColWidth="10" defaultColWidth="11.54296875" defaultRowHeight="14.5"/>
  <cols>
    <col min="1" max="1" width="6.54296875" style="69" customWidth="1"/>
    <col min="2" max="2" width="11.54296875" style="68"/>
    <col min="3" max="3" width="21.81640625" style="69" customWidth="1"/>
    <col min="4" max="4" width="21.1796875" style="69" customWidth="1"/>
    <col min="5" max="5" width="22.7265625" style="69" customWidth="1"/>
    <col min="6" max="6" width="26.26953125" style="69" customWidth="1"/>
    <col min="7" max="7" width="30.54296875" style="69" customWidth="1"/>
    <col min="8" max="8" width="29.453125" style="69" customWidth="1"/>
    <col min="9" max="14" width="34.1796875" style="69" customWidth="1"/>
    <col min="15" max="15" width="21.7265625" style="69" bestFit="1" customWidth="1"/>
    <col min="16" max="16384" width="11.54296875" style="69"/>
  </cols>
  <sheetData>
    <row r="1" spans="2:15" ht="15" thickBot="1"/>
    <row r="2" spans="2:15" ht="44" thickBot="1">
      <c r="B2" s="92" t="s">
        <v>1572</v>
      </c>
      <c r="C2" s="70" t="s">
        <v>1575</v>
      </c>
      <c r="D2" s="70" t="s">
        <v>1661</v>
      </c>
      <c r="E2" s="70" t="s">
        <v>1581</v>
      </c>
      <c r="F2" s="71" t="s">
        <v>1662</v>
      </c>
      <c r="G2" s="71" t="s">
        <v>1591</v>
      </c>
      <c r="H2" s="70" t="s">
        <v>1663</v>
      </c>
      <c r="I2" s="72" t="s">
        <v>1664</v>
      </c>
      <c r="J2" s="72" t="s">
        <v>1603</v>
      </c>
      <c r="K2" s="72" t="s">
        <v>1665</v>
      </c>
      <c r="L2" s="70" t="s">
        <v>1666</v>
      </c>
      <c r="M2" s="70" t="s">
        <v>1667</v>
      </c>
      <c r="N2" s="70" t="s">
        <v>1668</v>
      </c>
      <c r="O2" s="70" t="s">
        <v>1669</v>
      </c>
    </row>
    <row r="3" spans="2:15" s="68" customFormat="1" ht="72.5">
      <c r="B3" s="152" t="s">
        <v>205</v>
      </c>
      <c r="C3" s="153" t="s">
        <v>624</v>
      </c>
      <c r="D3" s="73" t="s">
        <v>1670</v>
      </c>
      <c r="E3" s="74" t="s">
        <v>296</v>
      </c>
      <c r="F3" s="149" t="s">
        <v>1671</v>
      </c>
      <c r="G3" s="149" t="s">
        <v>1672</v>
      </c>
      <c r="H3" s="75" t="s">
        <v>104</v>
      </c>
      <c r="I3" s="76" t="s">
        <v>684</v>
      </c>
      <c r="J3" s="76" t="s">
        <v>685</v>
      </c>
      <c r="K3" s="77" t="s">
        <v>686</v>
      </c>
      <c r="L3" s="78" t="s">
        <v>235</v>
      </c>
      <c r="M3" s="79" t="s">
        <v>687</v>
      </c>
      <c r="N3" s="73" t="s">
        <v>208</v>
      </c>
      <c r="O3" s="195" t="s">
        <v>516</v>
      </c>
    </row>
    <row r="4" spans="2:15" s="68" customFormat="1" ht="43.5">
      <c r="B4" s="80" t="s">
        <v>489</v>
      </c>
      <c r="C4" s="154" t="s">
        <v>99</v>
      </c>
      <c r="D4" s="80" t="s">
        <v>936</v>
      </c>
      <c r="E4" s="81" t="s">
        <v>263</v>
      </c>
      <c r="F4" s="150" t="s">
        <v>1673</v>
      </c>
      <c r="G4" s="150" t="s">
        <v>1674</v>
      </c>
      <c r="H4" s="82" t="s">
        <v>1675</v>
      </c>
      <c r="I4" s="83" t="s">
        <v>684</v>
      </c>
      <c r="J4" s="83" t="s">
        <v>1676</v>
      </c>
      <c r="K4" s="79" t="s">
        <v>686</v>
      </c>
      <c r="L4" s="78" t="s">
        <v>106</v>
      </c>
      <c r="M4" s="79" t="s">
        <v>687</v>
      </c>
      <c r="N4" s="80" t="s">
        <v>107</v>
      </c>
      <c r="O4" s="196" t="s">
        <v>497</v>
      </c>
    </row>
    <row r="5" spans="2:15" s="68" customFormat="1" ht="58.5" thickBot="1">
      <c r="B5" s="80" t="s">
        <v>98</v>
      </c>
      <c r="C5" s="155" t="s">
        <v>415</v>
      </c>
      <c r="D5" s="80" t="s">
        <v>262</v>
      </c>
      <c r="E5" s="85" t="s">
        <v>101</v>
      </c>
      <c r="F5" s="150" t="s">
        <v>413</v>
      </c>
      <c r="G5" s="150" t="s">
        <v>1677</v>
      </c>
      <c r="H5" s="82" t="s">
        <v>283</v>
      </c>
      <c r="I5" s="83" t="s">
        <v>684</v>
      </c>
      <c r="J5" s="83" t="s">
        <v>1678</v>
      </c>
      <c r="K5" s="79" t="s">
        <v>686</v>
      </c>
      <c r="L5" s="86" t="s">
        <v>448</v>
      </c>
      <c r="M5" s="79" t="s">
        <v>687</v>
      </c>
      <c r="N5" s="80" t="s">
        <v>539</v>
      </c>
      <c r="O5" s="196" t="s">
        <v>123</v>
      </c>
    </row>
    <row r="6" spans="2:15" s="68" customFormat="1" ht="44" thickBot="1">
      <c r="B6" s="156" t="s">
        <v>100</v>
      </c>
      <c r="D6" s="80" t="s">
        <v>1679</v>
      </c>
      <c r="F6" s="150" t="s">
        <v>629</v>
      </c>
      <c r="G6" s="150" t="s">
        <v>1680</v>
      </c>
      <c r="H6" s="82" t="s">
        <v>1681</v>
      </c>
      <c r="I6" s="83" t="s">
        <v>1682</v>
      </c>
      <c r="J6" s="83" t="s">
        <v>1683</v>
      </c>
      <c r="K6" s="79" t="s">
        <v>1684</v>
      </c>
      <c r="L6" s="78"/>
      <c r="M6" s="78" t="s">
        <v>1685</v>
      </c>
      <c r="N6" s="80" t="s">
        <v>418</v>
      </c>
      <c r="O6" s="196" t="s">
        <v>625</v>
      </c>
    </row>
    <row r="7" spans="2:15" s="68" customFormat="1" ht="43.5">
      <c r="D7" s="80" t="s">
        <v>481</v>
      </c>
      <c r="F7" s="150" t="s">
        <v>609</v>
      </c>
      <c r="G7" s="150" t="s">
        <v>1686</v>
      </c>
      <c r="H7" s="82" t="s">
        <v>1687</v>
      </c>
      <c r="I7" s="83" t="s">
        <v>1682</v>
      </c>
      <c r="J7" s="83" t="s">
        <v>1688</v>
      </c>
      <c r="K7" s="79" t="s">
        <v>1684</v>
      </c>
      <c r="L7" s="78"/>
      <c r="M7" s="78" t="s">
        <v>1685</v>
      </c>
      <c r="N7" s="80" t="s">
        <v>792</v>
      </c>
      <c r="O7" s="196" t="s">
        <v>267</v>
      </c>
    </row>
    <row r="8" spans="2:15" s="68" customFormat="1" ht="43.5">
      <c r="D8" s="80" t="s">
        <v>1689</v>
      </c>
      <c r="F8" s="150" t="s">
        <v>431</v>
      </c>
      <c r="G8" s="150" t="s">
        <v>705</v>
      </c>
      <c r="H8" s="82" t="s">
        <v>1690</v>
      </c>
      <c r="I8" s="83" t="s">
        <v>1682</v>
      </c>
      <c r="J8" s="83" t="s">
        <v>1691</v>
      </c>
      <c r="K8" s="79" t="s">
        <v>1684</v>
      </c>
      <c r="L8" s="78"/>
      <c r="M8" s="78" t="s">
        <v>1685</v>
      </c>
      <c r="N8" s="80" t="s">
        <v>273</v>
      </c>
      <c r="O8" s="196" t="s">
        <v>209</v>
      </c>
    </row>
    <row r="9" spans="2:15" s="68" customFormat="1" ht="87">
      <c r="D9" s="80" t="s">
        <v>1692</v>
      </c>
      <c r="F9" s="150" t="s">
        <v>453</v>
      </c>
      <c r="G9" s="150" t="s">
        <v>1693</v>
      </c>
      <c r="H9" s="82" t="s">
        <v>1694</v>
      </c>
      <c r="I9" s="83" t="s">
        <v>1682</v>
      </c>
      <c r="J9" s="83" t="s">
        <v>1695</v>
      </c>
      <c r="K9" s="79" t="s">
        <v>1684</v>
      </c>
      <c r="L9" s="78"/>
      <c r="M9" s="78" t="s">
        <v>1685</v>
      </c>
      <c r="N9" s="80" t="s">
        <v>288</v>
      </c>
      <c r="O9" s="196" t="s">
        <v>419</v>
      </c>
    </row>
    <row r="10" spans="2:15" s="68" customFormat="1" ht="43.5">
      <c r="D10" s="80" t="s">
        <v>100</v>
      </c>
      <c r="F10" s="150" t="s">
        <v>520</v>
      </c>
      <c r="G10" s="150" t="s">
        <v>1696</v>
      </c>
      <c r="H10" s="82" t="s">
        <v>1697</v>
      </c>
      <c r="I10" s="83" t="s">
        <v>1682</v>
      </c>
      <c r="J10" s="83" t="s">
        <v>1698</v>
      </c>
      <c r="K10" s="79" t="s">
        <v>1684</v>
      </c>
      <c r="L10" s="78"/>
      <c r="M10" s="78" t="s">
        <v>1685</v>
      </c>
      <c r="N10" s="80" t="s">
        <v>532</v>
      </c>
      <c r="O10" s="196" t="s">
        <v>108</v>
      </c>
    </row>
    <row r="11" spans="2:15" s="68" customFormat="1" ht="44" thickBot="1">
      <c r="D11" s="84" t="s">
        <v>506</v>
      </c>
      <c r="F11" s="150" t="s">
        <v>485</v>
      </c>
      <c r="G11" s="150" t="s">
        <v>1699</v>
      </c>
      <c r="H11" s="82" t="s">
        <v>1700</v>
      </c>
      <c r="I11" s="83" t="s">
        <v>1682</v>
      </c>
      <c r="J11" s="83" t="s">
        <v>1701</v>
      </c>
      <c r="K11" s="79" t="s">
        <v>1684</v>
      </c>
      <c r="L11" s="78"/>
      <c r="M11" s="78" t="s">
        <v>1685</v>
      </c>
      <c r="N11" s="80" t="s">
        <v>276</v>
      </c>
      <c r="O11" s="197" t="s">
        <v>1024</v>
      </c>
    </row>
    <row r="12" spans="2:15" s="68" customFormat="1" ht="43.5">
      <c r="D12" s="68" t="s">
        <v>764</v>
      </c>
      <c r="F12" s="150" t="s">
        <v>92</v>
      </c>
      <c r="G12" s="150" t="s">
        <v>1702</v>
      </c>
      <c r="H12" s="82" t="s">
        <v>1703</v>
      </c>
      <c r="I12" s="83" t="s">
        <v>1682</v>
      </c>
      <c r="J12" s="83" t="s">
        <v>1704</v>
      </c>
      <c r="K12" s="79" t="s">
        <v>1684</v>
      </c>
      <c r="L12" s="78"/>
      <c r="M12" s="78" t="s">
        <v>1685</v>
      </c>
      <c r="N12" s="80" t="s">
        <v>264</v>
      </c>
      <c r="O12" s="87"/>
    </row>
    <row r="13" spans="2:15" s="68" customFormat="1" ht="43.5">
      <c r="F13" s="150" t="s">
        <v>461</v>
      </c>
      <c r="G13" s="150" t="s">
        <v>1705</v>
      </c>
      <c r="H13" s="82" t="s">
        <v>1706</v>
      </c>
      <c r="I13" s="83" t="s">
        <v>1682</v>
      </c>
      <c r="J13" s="83" t="s">
        <v>1707</v>
      </c>
      <c r="K13" s="79" t="s">
        <v>1684</v>
      </c>
      <c r="L13" s="78"/>
      <c r="M13" s="78" t="s">
        <v>1685</v>
      </c>
      <c r="N13" s="80" t="s">
        <v>100</v>
      </c>
      <c r="O13" s="87"/>
    </row>
    <row r="14" spans="2:15" s="68" customFormat="1" ht="44" thickBot="1">
      <c r="F14" s="150" t="s">
        <v>454</v>
      </c>
      <c r="G14" s="150" t="s">
        <v>1708</v>
      </c>
      <c r="H14" s="82" t="s">
        <v>1709</v>
      </c>
      <c r="I14" s="83" t="s">
        <v>1682</v>
      </c>
      <c r="J14" s="83" t="s">
        <v>1710</v>
      </c>
      <c r="K14" s="79" t="s">
        <v>1684</v>
      </c>
      <c r="L14" s="78"/>
      <c r="M14" s="78" t="s">
        <v>1685</v>
      </c>
      <c r="N14" s="84" t="s">
        <v>506</v>
      </c>
      <c r="O14" s="87"/>
    </row>
    <row r="15" spans="2:15" s="68" customFormat="1" ht="58">
      <c r="F15" s="150" t="s">
        <v>1501</v>
      </c>
      <c r="G15" s="150" t="s">
        <v>1711</v>
      </c>
      <c r="H15" s="82" t="s">
        <v>953</v>
      </c>
      <c r="I15" s="83" t="s">
        <v>1712</v>
      </c>
      <c r="J15" s="83" t="s">
        <v>1713</v>
      </c>
      <c r="K15" s="79" t="s">
        <v>1714</v>
      </c>
      <c r="L15" s="78"/>
      <c r="M15" s="78" t="s">
        <v>1715</v>
      </c>
      <c r="N15" s="87"/>
      <c r="O15" s="87"/>
    </row>
    <row r="16" spans="2:15" s="68" customFormat="1" ht="29">
      <c r="F16" s="150" t="s">
        <v>112</v>
      </c>
      <c r="G16" s="150" t="s">
        <v>1716</v>
      </c>
      <c r="H16" s="82" t="s">
        <v>234</v>
      </c>
      <c r="I16" s="83" t="s">
        <v>1717</v>
      </c>
      <c r="J16" s="83" t="s">
        <v>1717</v>
      </c>
      <c r="K16" s="79" t="s">
        <v>1718</v>
      </c>
      <c r="L16" s="78"/>
      <c r="M16" s="78" t="s">
        <v>235</v>
      </c>
      <c r="N16" s="87"/>
      <c r="O16" s="87"/>
    </row>
    <row r="17" spans="6:15" s="68" customFormat="1" ht="58.5" thickBot="1">
      <c r="F17" s="150" t="s">
        <v>1488</v>
      </c>
      <c r="G17" s="150" t="s">
        <v>1719</v>
      </c>
      <c r="H17" s="88" t="s">
        <v>1720</v>
      </c>
      <c r="I17" s="89" t="s">
        <v>1721</v>
      </c>
      <c r="J17" s="89" t="s">
        <v>1713</v>
      </c>
      <c r="K17" s="90" t="s">
        <v>686</v>
      </c>
      <c r="L17" s="78"/>
      <c r="M17" s="86" t="s">
        <v>687</v>
      </c>
      <c r="N17" s="87"/>
      <c r="O17" s="87"/>
    </row>
    <row r="18" spans="6:15" ht="29">
      <c r="F18" s="150" t="s">
        <v>926</v>
      </c>
      <c r="G18" s="150" t="s">
        <v>1722</v>
      </c>
      <c r="H18" s="87"/>
      <c r="I18" s="87"/>
      <c r="J18" s="87"/>
      <c r="K18" s="87"/>
      <c r="L18" s="87"/>
      <c r="M18" s="87"/>
      <c r="N18" s="87"/>
      <c r="O18" s="87"/>
    </row>
    <row r="19" spans="6:15" ht="29">
      <c r="F19" s="150" t="s">
        <v>414</v>
      </c>
      <c r="G19" s="150" t="s">
        <v>1723</v>
      </c>
      <c r="H19" s="87"/>
      <c r="I19" s="87"/>
      <c r="J19" s="87"/>
      <c r="K19" s="87"/>
      <c r="L19" s="87"/>
      <c r="M19" s="87"/>
    </row>
    <row r="20" spans="6:15" ht="29">
      <c r="F20" s="150" t="s">
        <v>162</v>
      </c>
      <c r="G20" s="150" t="s">
        <v>1724</v>
      </c>
      <c r="H20" s="87"/>
      <c r="I20" s="87"/>
      <c r="J20" s="87"/>
      <c r="K20" s="87"/>
      <c r="L20" s="87"/>
      <c r="M20" s="87"/>
    </row>
    <row r="21" spans="6:15" ht="29">
      <c r="F21" s="150" t="s">
        <v>1725</v>
      </c>
      <c r="G21" s="150" t="s">
        <v>1726</v>
      </c>
      <c r="H21" s="87"/>
      <c r="I21" s="87"/>
      <c r="J21" s="87"/>
      <c r="K21" s="87"/>
      <c r="L21" s="87"/>
      <c r="M21" s="87"/>
    </row>
    <row r="22" spans="6:15" ht="29.5" thickBot="1">
      <c r="F22" s="91" t="s">
        <v>885</v>
      </c>
      <c r="G22" s="91" t="s">
        <v>102</v>
      </c>
      <c r="H22" s="87"/>
      <c r="I22" s="87"/>
      <c r="J22" s="87"/>
      <c r="K22" s="87"/>
      <c r="L22" s="87"/>
      <c r="M22" s="87"/>
    </row>
    <row r="23" spans="6:15" ht="29">
      <c r="F23" s="149" t="s">
        <v>306</v>
      </c>
      <c r="G23" s="87"/>
    </row>
    <row r="24" spans="6:15" ht="29">
      <c r="F24" s="150" t="s">
        <v>1727</v>
      </c>
      <c r="G24" s="87"/>
    </row>
    <row r="25" spans="6:15" ht="29">
      <c r="F25" s="150" t="s">
        <v>505</v>
      </c>
      <c r="G25" s="87"/>
    </row>
    <row r="26" spans="6:15" ht="29">
      <c r="F26" s="150" t="s">
        <v>436</v>
      </c>
      <c r="G26" s="87"/>
    </row>
    <row r="27" spans="6:15" ht="29">
      <c r="F27" s="150" t="s">
        <v>555</v>
      </c>
      <c r="G27" s="87"/>
    </row>
    <row r="28" spans="6:15" ht="29">
      <c r="F28" s="150" t="s">
        <v>660</v>
      </c>
      <c r="G28" s="87"/>
    </row>
    <row r="29" spans="6:15" ht="43.5">
      <c r="F29" s="150" t="s">
        <v>597</v>
      </c>
      <c r="G29" s="87"/>
    </row>
    <row r="30" spans="6:15" ht="43.5">
      <c r="F30" s="150" t="s">
        <v>890</v>
      </c>
      <c r="G30" s="87"/>
    </row>
    <row r="31" spans="6:15" ht="29">
      <c r="F31" s="150" t="s">
        <v>608</v>
      </c>
      <c r="G31" s="87"/>
    </row>
    <row r="32" spans="6:15" ht="29">
      <c r="F32" s="150" t="s">
        <v>1728</v>
      </c>
      <c r="G32" s="87"/>
    </row>
    <row r="33" spans="6:7" ht="29">
      <c r="F33" s="150" t="s">
        <v>1729</v>
      </c>
      <c r="G33" s="87"/>
    </row>
    <row r="34" spans="6:7">
      <c r="F34" s="150" t="s">
        <v>102</v>
      </c>
      <c r="G34" s="87"/>
    </row>
    <row r="35" spans="6:7">
      <c r="F35" s="87"/>
      <c r="G35" s="87"/>
    </row>
    <row r="36" spans="6:7">
      <c r="F36" s="87"/>
      <c r="G36" s="87"/>
    </row>
    <row r="37" spans="6:7">
      <c r="F37" s="87"/>
      <c r="G37" s="87"/>
    </row>
    <row r="38" spans="6:7">
      <c r="F38" s="87"/>
      <c r="G38" s="87"/>
    </row>
    <row r="39" spans="6:7">
      <c r="F39" s="87"/>
      <c r="G39" s="87"/>
    </row>
    <row r="40" spans="6:7">
      <c r="F40" s="87"/>
      <c r="G40" s="87"/>
    </row>
    <row r="41" spans="6:7">
      <c r="F41" s="87"/>
      <c r="G41" s="87"/>
    </row>
    <row r="42" spans="6:7">
      <c r="F42" s="87"/>
      <c r="G42" s="87"/>
    </row>
    <row r="43" spans="6:7">
      <c r="F43" s="87"/>
      <c r="G43" s="87"/>
    </row>
    <row r="44" spans="6:7">
      <c r="F44" s="87"/>
      <c r="G44" s="87"/>
    </row>
    <row r="45" spans="6:7">
      <c r="F45" s="87"/>
      <c r="G45" s="87"/>
    </row>
    <row r="46" spans="6:7">
      <c r="F46" s="87"/>
      <c r="G46" s="87"/>
    </row>
    <row r="47" spans="6:7">
      <c r="F47" s="87"/>
      <c r="G47" s="87"/>
    </row>
    <row r="48" spans="6:7">
      <c r="F48" s="87"/>
      <c r="G48" s="87"/>
    </row>
  </sheetData>
  <phoneticPr fontId="30"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A1:G134"/>
  <sheetViews>
    <sheetView topLeftCell="A20" workbookViewId="0">
      <selection activeCell="B135" sqref="B135"/>
    </sheetView>
  </sheetViews>
  <sheetFormatPr baseColWidth="10" defaultColWidth="0" defaultRowHeight="12.5"/>
  <cols>
    <col min="1" max="1" width="4.1796875" style="2" customWidth="1"/>
    <col min="2" max="2" width="45.1796875" style="7" customWidth="1"/>
    <col min="3" max="3" width="15.7265625" style="1" customWidth="1"/>
    <col min="4" max="4" width="6.453125" style="2" customWidth="1"/>
    <col min="5" max="5" width="47.54296875" style="2" customWidth="1"/>
    <col min="6" max="6" width="18" style="2" customWidth="1"/>
    <col min="7" max="7" width="57.81640625" style="2" hidden="1" customWidth="1"/>
    <col min="8" max="16384" width="10.81640625" style="2" hidden="1"/>
  </cols>
  <sheetData>
    <row r="1" spans="2:5" ht="13" thickBot="1"/>
    <row r="2" spans="2:5" ht="13.5" thickBot="1">
      <c r="B2" s="512" t="s">
        <v>1730</v>
      </c>
      <c r="C2" s="513"/>
      <c r="D2" s="514"/>
    </row>
    <row r="3" spans="2:5" ht="13.5" thickBot="1">
      <c r="B3" s="32" t="s">
        <v>21</v>
      </c>
      <c r="C3" s="32" t="s">
        <v>1731</v>
      </c>
      <c r="D3" s="34" t="s">
        <v>21</v>
      </c>
    </row>
    <row r="4" spans="2:5">
      <c r="B4" s="19">
        <v>5</v>
      </c>
      <c r="C4" s="16" t="s">
        <v>96</v>
      </c>
      <c r="D4" s="20">
        <v>5</v>
      </c>
    </row>
    <row r="5" spans="2:5">
      <c r="B5" s="21">
        <v>3</v>
      </c>
      <c r="C5" s="17" t="s">
        <v>115</v>
      </c>
      <c r="D5" s="22">
        <v>3</v>
      </c>
    </row>
    <row r="6" spans="2:5">
      <c r="B6" s="21">
        <v>1</v>
      </c>
      <c r="C6" s="17" t="s">
        <v>126</v>
      </c>
      <c r="D6" s="22">
        <v>1</v>
      </c>
      <c r="E6" s="2" t="s">
        <v>94</v>
      </c>
    </row>
    <row r="7" spans="2:5" ht="13" thickBot="1">
      <c r="B7" s="23">
        <v>0</v>
      </c>
      <c r="C7" s="18" t="s">
        <v>1732</v>
      </c>
      <c r="D7" s="24">
        <v>5</v>
      </c>
      <c r="E7" s="2" t="s">
        <v>163</v>
      </c>
    </row>
    <row r="8" spans="2:5">
      <c r="B8" s="1"/>
      <c r="E8" s="2" t="s">
        <v>154</v>
      </c>
    </row>
    <row r="9" spans="2:5">
      <c r="B9" s="1"/>
      <c r="E9" s="2" t="s">
        <v>114</v>
      </c>
    </row>
    <row r="10" spans="2:5" ht="13">
      <c r="B10" s="15" t="s">
        <v>1733</v>
      </c>
      <c r="E10" s="2" t="s">
        <v>256</v>
      </c>
    </row>
    <row r="11" spans="2:5">
      <c r="B11" s="2" t="s">
        <v>204</v>
      </c>
      <c r="E11" s="2" t="s">
        <v>1734</v>
      </c>
    </row>
    <row r="12" spans="2:5">
      <c r="B12" s="2" t="s">
        <v>94</v>
      </c>
      <c r="E12" s="2" t="s">
        <v>1735</v>
      </c>
    </row>
    <row r="13" spans="2:5">
      <c r="B13" s="2" t="s">
        <v>1736</v>
      </c>
      <c r="E13" s="2" t="s">
        <v>204</v>
      </c>
    </row>
    <row r="14" spans="2:5" ht="12.75" customHeight="1">
      <c r="B14" s="2" t="s">
        <v>163</v>
      </c>
      <c r="E14" s="2" t="s">
        <v>1736</v>
      </c>
    </row>
    <row r="15" spans="2:5">
      <c r="B15" s="2" t="s">
        <v>256</v>
      </c>
      <c r="E15" s="7" t="s">
        <v>1737</v>
      </c>
    </row>
    <row r="16" spans="2:5">
      <c r="B16" s="2" t="s">
        <v>1735</v>
      </c>
    </row>
    <row r="17" spans="2:5">
      <c r="B17" s="2" t="s">
        <v>114</v>
      </c>
    </row>
    <row r="18" spans="2:5" ht="13" thickBot="1">
      <c r="B18" s="2" t="s">
        <v>154</v>
      </c>
    </row>
    <row r="19" spans="2:5" ht="13.5" thickBot="1">
      <c r="B19" s="2" t="s">
        <v>1734</v>
      </c>
      <c r="E19" s="32" t="s">
        <v>1738</v>
      </c>
    </row>
    <row r="20" spans="2:5">
      <c r="B20" s="7" t="s">
        <v>1737</v>
      </c>
      <c r="E20" s="25" t="s">
        <v>97</v>
      </c>
    </row>
    <row r="21" spans="2:5" ht="13" thickBot="1">
      <c r="B21" s="1"/>
      <c r="E21" s="26" t="s">
        <v>116</v>
      </c>
    </row>
    <row r="22" spans="2:5" ht="13" thickBot="1">
      <c r="B22" s="1"/>
      <c r="E22" s="4"/>
    </row>
    <row r="23" spans="2:5" ht="13.5" thickBot="1">
      <c r="B23" s="32" t="s">
        <v>1641</v>
      </c>
      <c r="C23" s="32" t="s">
        <v>21</v>
      </c>
      <c r="E23" s="32" t="s">
        <v>1739</v>
      </c>
    </row>
    <row r="24" spans="2:5">
      <c r="B24" s="16" t="s">
        <v>1740</v>
      </c>
      <c r="C24" s="25">
        <v>5</v>
      </c>
      <c r="E24" s="25" t="s">
        <v>97</v>
      </c>
    </row>
    <row r="25" spans="2:5">
      <c r="B25" s="17" t="s">
        <v>95</v>
      </c>
      <c r="C25" s="27">
        <v>5</v>
      </c>
      <c r="E25" s="27" t="s">
        <v>116</v>
      </c>
    </row>
    <row r="26" spans="2:5" ht="13" thickBot="1">
      <c r="B26" s="17" t="s">
        <v>125</v>
      </c>
      <c r="C26" s="27">
        <v>3</v>
      </c>
      <c r="E26" s="28" t="s">
        <v>235</v>
      </c>
    </row>
    <row r="27" spans="2:5" ht="13" thickBot="1">
      <c r="B27" s="17" t="s">
        <v>143</v>
      </c>
      <c r="C27" s="27">
        <v>1</v>
      </c>
      <c r="E27" s="4"/>
    </row>
    <row r="28" spans="2:5" ht="13.5" thickBot="1">
      <c r="B28" s="18" t="s">
        <v>1732</v>
      </c>
      <c r="C28" s="26">
        <v>5</v>
      </c>
      <c r="E28" s="32" t="s">
        <v>1741</v>
      </c>
    </row>
    <row r="29" spans="2:5" ht="13" thickBot="1">
      <c r="B29" s="9"/>
      <c r="E29" s="25" t="s">
        <v>97</v>
      </c>
    </row>
    <row r="30" spans="2:5" ht="13.5" thickBot="1">
      <c r="B30" s="32" t="s">
        <v>1652</v>
      </c>
      <c r="C30" s="32" t="s">
        <v>21</v>
      </c>
      <c r="E30" s="27" t="s">
        <v>116</v>
      </c>
    </row>
    <row r="31" spans="2:5" ht="13" thickBot="1">
      <c r="B31" s="16" t="s">
        <v>96</v>
      </c>
      <c r="C31" s="13">
        <v>5</v>
      </c>
      <c r="E31" s="28"/>
    </row>
    <row r="32" spans="2:5" ht="13" thickBot="1">
      <c r="B32" s="17" t="s">
        <v>115</v>
      </c>
      <c r="C32" s="14">
        <v>3</v>
      </c>
      <c r="E32" s="4"/>
    </row>
    <row r="33" spans="2:5" ht="13.5" thickBot="1">
      <c r="B33" s="17" t="s">
        <v>126</v>
      </c>
      <c r="C33" s="14">
        <v>1</v>
      </c>
      <c r="E33" s="32" t="s">
        <v>1742</v>
      </c>
    </row>
    <row r="34" spans="2:5" ht="13" thickBot="1">
      <c r="B34" s="18" t="s">
        <v>1732</v>
      </c>
      <c r="C34" s="11">
        <v>5</v>
      </c>
      <c r="E34" s="29" t="s">
        <v>1743</v>
      </c>
    </row>
    <row r="35" spans="2:5">
      <c r="B35" s="9"/>
      <c r="C35" s="8"/>
      <c r="E35" s="30" t="s">
        <v>1744</v>
      </c>
    </row>
    <row r="36" spans="2:5" ht="13" thickBot="1">
      <c r="B36" s="9"/>
      <c r="C36" s="8"/>
      <c r="E36" s="31" t="s">
        <v>1745</v>
      </c>
    </row>
    <row r="37" spans="2:5" ht="13.5" thickBot="1">
      <c r="B37" s="32" t="s">
        <v>1657</v>
      </c>
      <c r="C37" s="32" t="s">
        <v>21</v>
      </c>
      <c r="E37" s="4"/>
    </row>
    <row r="38" spans="2:5" ht="13.5" thickBot="1">
      <c r="B38" s="19" t="s">
        <v>96</v>
      </c>
      <c r="C38" s="25">
        <v>5</v>
      </c>
      <c r="E38" s="33" t="s">
        <v>1746</v>
      </c>
    </row>
    <row r="39" spans="2:5">
      <c r="B39" s="21" t="s">
        <v>115</v>
      </c>
      <c r="C39" s="27">
        <v>3</v>
      </c>
      <c r="E39" s="25" t="s">
        <v>97</v>
      </c>
    </row>
    <row r="40" spans="2:5" ht="13" thickBot="1">
      <c r="B40" s="21" t="s">
        <v>126</v>
      </c>
      <c r="C40" s="27">
        <v>1</v>
      </c>
      <c r="E40" s="26" t="s">
        <v>116</v>
      </c>
    </row>
    <row r="41" spans="2:5" ht="13" thickBot="1">
      <c r="B41" s="23" t="s">
        <v>1732</v>
      </c>
      <c r="C41" s="26">
        <v>5</v>
      </c>
    </row>
    <row r="42" spans="2:5" ht="13" thickBot="1">
      <c r="B42" s="1"/>
    </row>
    <row r="43" spans="2:5" ht="13.5" thickBot="1">
      <c r="B43" s="32" t="s">
        <v>1641</v>
      </c>
      <c r="C43" s="32" t="s">
        <v>21</v>
      </c>
      <c r="E43" s="33" t="s">
        <v>14</v>
      </c>
    </row>
    <row r="44" spans="2:5">
      <c r="B44" s="16" t="s">
        <v>1740</v>
      </c>
      <c r="C44" s="25" t="s">
        <v>1747</v>
      </c>
      <c r="E44" s="25" t="s">
        <v>137</v>
      </c>
    </row>
    <row r="45" spans="2:5" ht="13" thickBot="1">
      <c r="B45" s="17" t="s">
        <v>95</v>
      </c>
      <c r="C45" s="27" t="s">
        <v>1748</v>
      </c>
      <c r="E45" s="26" t="s">
        <v>90</v>
      </c>
    </row>
    <row r="46" spans="2:5" ht="13" thickBot="1">
      <c r="B46" s="17" t="s">
        <v>125</v>
      </c>
      <c r="C46" s="27" t="s">
        <v>1749</v>
      </c>
      <c r="E46" s="28" t="s">
        <v>1750</v>
      </c>
    </row>
    <row r="47" spans="2:5">
      <c r="B47" s="17" t="s">
        <v>143</v>
      </c>
      <c r="C47" s="27" t="s">
        <v>1751</v>
      </c>
      <c r="E47" s="4"/>
    </row>
    <row r="48" spans="2:5" ht="13" thickBot="1">
      <c r="B48" s="18" t="s">
        <v>1732</v>
      </c>
      <c r="C48" s="26" t="s">
        <v>1752</v>
      </c>
    </row>
    <row r="49" spans="2:3" ht="13" thickBot="1">
      <c r="B49" s="1"/>
    </row>
    <row r="50" spans="2:3" ht="13.5" thickBot="1">
      <c r="B50" s="32" t="s">
        <v>1753</v>
      </c>
      <c r="C50" s="32" t="s">
        <v>21</v>
      </c>
    </row>
    <row r="51" spans="2:3">
      <c r="B51" s="19" t="s">
        <v>93</v>
      </c>
      <c r="C51" s="25"/>
    </row>
    <row r="52" spans="2:3">
      <c r="B52" s="21" t="s">
        <v>113</v>
      </c>
      <c r="C52" s="27"/>
    </row>
    <row r="53" spans="2:3">
      <c r="B53" s="9"/>
    </row>
    <row r="54" spans="2:3" ht="13" thickBot="1">
      <c r="B54" s="1"/>
    </row>
    <row r="55" spans="2:3" ht="13.5" thickBot="1">
      <c r="B55" s="32" t="s">
        <v>1754</v>
      </c>
    </row>
    <row r="56" spans="2:3" ht="14.5">
      <c r="B56" t="s">
        <v>1755</v>
      </c>
    </row>
    <row r="57" spans="2:3" ht="14.5">
      <c r="B57" t="s">
        <v>408</v>
      </c>
    </row>
    <row r="58" spans="2:3" ht="14.5">
      <c r="B58" t="s">
        <v>574</v>
      </c>
    </row>
    <row r="59" spans="2:3" ht="14.5">
      <c r="B59" t="s">
        <v>450</v>
      </c>
    </row>
    <row r="60" spans="2:3" ht="14.5">
      <c r="B60" t="s">
        <v>880</v>
      </c>
    </row>
    <row r="61" spans="2:3" ht="14.5">
      <c r="B61" t="s">
        <v>947</v>
      </c>
    </row>
    <row r="62" spans="2:3" ht="14.5">
      <c r="B62" t="s">
        <v>1355</v>
      </c>
    </row>
    <row r="63" spans="2:3" ht="14.5">
      <c r="B63" t="s">
        <v>549</v>
      </c>
    </row>
    <row r="64" spans="2:3">
      <c r="B64" s="1" t="s">
        <v>86</v>
      </c>
    </row>
    <row r="65" spans="2:2" ht="13" thickBot="1">
      <c r="B65" s="1"/>
    </row>
    <row r="66" spans="2:2" ht="13.5" thickBot="1">
      <c r="B66" s="32" t="s">
        <v>246</v>
      </c>
    </row>
    <row r="67" spans="2:2" ht="14.5">
      <c r="B67" s="151" t="s">
        <v>463</v>
      </c>
    </row>
    <row r="68" spans="2:2" ht="14.5">
      <c r="B68" s="151" t="s">
        <v>923</v>
      </c>
    </row>
    <row r="69" spans="2:2" ht="14.5">
      <c r="B69" s="151" t="s">
        <v>886</v>
      </c>
    </row>
    <row r="70" spans="2:2" ht="14.5">
      <c r="B70" s="151" t="s">
        <v>941</v>
      </c>
    </row>
    <row r="71" spans="2:2" ht="14.5">
      <c r="B71" s="151" t="s">
        <v>689</v>
      </c>
    </row>
    <row r="72" spans="2:2" ht="14.5">
      <c r="B72" s="151" t="s">
        <v>678</v>
      </c>
    </row>
    <row r="73" spans="2:2" ht="14.5">
      <c r="B73" s="151" t="s">
        <v>409</v>
      </c>
    </row>
    <row r="74" spans="2:2" ht="14.5">
      <c r="B74" s="151" t="s">
        <v>421</v>
      </c>
    </row>
    <row r="75" spans="2:2" ht="14.5">
      <c r="B75" s="151" t="s">
        <v>919</v>
      </c>
    </row>
    <row r="76" spans="2:2" ht="29">
      <c r="B76" s="151" t="s">
        <v>550</v>
      </c>
    </row>
    <row r="77" spans="2:2" ht="14.5">
      <c r="B77" s="151" t="s">
        <v>575</v>
      </c>
    </row>
    <row r="78" spans="2:2" ht="14.5">
      <c r="B78" s="151" t="s">
        <v>892</v>
      </c>
    </row>
    <row r="79" spans="2:2" ht="14.5">
      <c r="B79" s="151" t="s">
        <v>804</v>
      </c>
    </row>
    <row r="80" spans="2:2" ht="14.5">
      <c r="B80" s="151" t="s">
        <v>87</v>
      </c>
    </row>
    <row r="81" spans="2:2" ht="14.5">
      <c r="B81" s="151" t="s">
        <v>1756</v>
      </c>
    </row>
    <row r="82" spans="2:2" ht="14.5">
      <c r="B82" s="151" t="s">
        <v>705</v>
      </c>
    </row>
    <row r="83" spans="2:2" ht="14.5">
      <c r="B83" s="151" t="s">
        <v>948</v>
      </c>
    </row>
    <row r="84" spans="2:2" ht="14.5">
      <c r="B84" s="151" t="s">
        <v>457</v>
      </c>
    </row>
    <row r="85" spans="2:2" ht="29">
      <c r="B85" s="151" t="s">
        <v>1356</v>
      </c>
    </row>
    <row r="86" spans="2:2" ht="14.5">
      <c r="B86" s="151" t="s">
        <v>881</v>
      </c>
    </row>
    <row r="87" spans="2:2" ht="14.5">
      <c r="B87" s="151" t="s">
        <v>428</v>
      </c>
    </row>
    <row r="88" spans="2:2" ht="14.5">
      <c r="B88" s="151" t="s">
        <v>1079</v>
      </c>
    </row>
    <row r="89" spans="2:2" ht="13" thickBot="1"/>
    <row r="90" spans="2:2" ht="13.5" thickBot="1">
      <c r="B90" s="32" t="s">
        <v>1757</v>
      </c>
    </row>
    <row r="91" spans="2:2" ht="14.5">
      <c r="B91" t="s">
        <v>1671</v>
      </c>
    </row>
    <row r="92" spans="2:2" ht="14.5">
      <c r="B92" t="s">
        <v>1673</v>
      </c>
    </row>
    <row r="93" spans="2:2" ht="14.5">
      <c r="B93" t="s">
        <v>413</v>
      </c>
    </row>
    <row r="94" spans="2:2" ht="14.5">
      <c r="B94" t="s">
        <v>629</v>
      </c>
    </row>
    <row r="95" spans="2:2">
      <c r="B95" s="7" t="s">
        <v>544</v>
      </c>
    </row>
    <row r="96" spans="2:2" ht="25">
      <c r="B96" s="7" t="s">
        <v>1758</v>
      </c>
    </row>
    <row r="97" spans="2:2" ht="14.5">
      <c r="B97" t="s">
        <v>609</v>
      </c>
    </row>
    <row r="98" spans="2:2">
      <c r="B98" s="7" t="s">
        <v>446</v>
      </c>
    </row>
    <row r="99" spans="2:2">
      <c r="B99" s="7" t="s">
        <v>203</v>
      </c>
    </row>
    <row r="100" spans="2:2" ht="14.5">
      <c r="B100" t="s">
        <v>431</v>
      </c>
    </row>
    <row r="101" spans="2:2" ht="14.5">
      <c r="B101" t="s">
        <v>453</v>
      </c>
    </row>
    <row r="102" spans="2:2" ht="14.5">
      <c r="B102" t="s">
        <v>554</v>
      </c>
    </row>
    <row r="103" spans="2:2" ht="14.5">
      <c r="B103" t="s">
        <v>520</v>
      </c>
    </row>
    <row r="104" spans="2:2" ht="14.5">
      <c r="B104" t="s">
        <v>485</v>
      </c>
    </row>
    <row r="105" spans="2:2" ht="14.5">
      <c r="B105" t="s">
        <v>92</v>
      </c>
    </row>
    <row r="106" spans="2:2" ht="14.5">
      <c r="B106" t="s">
        <v>461</v>
      </c>
    </row>
    <row r="107" spans="2:2" ht="14.5">
      <c r="B107" t="s">
        <v>454</v>
      </c>
    </row>
    <row r="108" spans="2:2" ht="14.5">
      <c r="B108" t="s">
        <v>1501</v>
      </c>
    </row>
    <row r="109" spans="2:2" ht="14.5">
      <c r="B109" t="s">
        <v>112</v>
      </c>
    </row>
    <row r="110" spans="2:2" ht="14.5">
      <c r="B110" t="s">
        <v>1488</v>
      </c>
    </row>
    <row r="111" spans="2:2" ht="14.5">
      <c r="B111" t="s">
        <v>926</v>
      </c>
    </row>
    <row r="112" spans="2:2" ht="14.5">
      <c r="B112" t="s">
        <v>414</v>
      </c>
    </row>
    <row r="113" spans="2:2" ht="14.5">
      <c r="B113" t="s">
        <v>162</v>
      </c>
    </row>
    <row r="114" spans="2:2" ht="14.5">
      <c r="B114" t="s">
        <v>1725</v>
      </c>
    </row>
    <row r="115" spans="2:2" ht="14.5">
      <c r="B115" t="s">
        <v>885</v>
      </c>
    </row>
    <row r="116" spans="2:2" ht="14.5">
      <c r="B116" t="s">
        <v>306</v>
      </c>
    </row>
    <row r="117" spans="2:2" ht="14.5">
      <c r="B117" t="s">
        <v>1727</v>
      </c>
    </row>
    <row r="118" spans="2:2" ht="14.5">
      <c r="B118" t="s">
        <v>505</v>
      </c>
    </row>
    <row r="119" spans="2:2" ht="14.5">
      <c r="B119" t="s">
        <v>436</v>
      </c>
    </row>
    <row r="120" spans="2:2" ht="14.5">
      <c r="B120" t="s">
        <v>555</v>
      </c>
    </row>
    <row r="121" spans="2:2" ht="14.5">
      <c r="B121" t="s">
        <v>660</v>
      </c>
    </row>
    <row r="122" spans="2:2" ht="14.5">
      <c r="B122" t="s">
        <v>597</v>
      </c>
    </row>
    <row r="123" spans="2:2" ht="14.5">
      <c r="B123" t="s">
        <v>890</v>
      </c>
    </row>
    <row r="124" spans="2:2" ht="14.5">
      <c r="B124" t="s">
        <v>608</v>
      </c>
    </row>
    <row r="125" spans="2:2" ht="14.5">
      <c r="B125" t="s">
        <v>693</v>
      </c>
    </row>
    <row r="126" spans="2:2" ht="14.5">
      <c r="B126" t="s">
        <v>1728</v>
      </c>
    </row>
    <row r="127" spans="2:2" ht="14.5">
      <c r="B127" t="s">
        <v>1729</v>
      </c>
    </row>
    <row r="128" spans="2:2">
      <c r="B128" s="7" t="s">
        <v>1759</v>
      </c>
    </row>
    <row r="129" spans="2:2">
      <c r="B129" s="7" t="s">
        <v>255</v>
      </c>
    </row>
    <row r="130" spans="2:2">
      <c r="B130" s="7" t="s">
        <v>1760</v>
      </c>
    </row>
    <row r="131" spans="2:2">
      <c r="B131" s="7" t="s">
        <v>974</v>
      </c>
    </row>
    <row r="132" spans="2:2" ht="14.5">
      <c r="B132" s="458" t="s">
        <v>1369</v>
      </c>
    </row>
    <row r="133" spans="2:2">
      <c r="B133" s="7" t="s">
        <v>1761</v>
      </c>
    </row>
    <row r="134" spans="2:2" ht="25">
      <c r="B134" s="7" t="s">
        <v>1274</v>
      </c>
    </row>
  </sheetData>
  <sortState xmlns:xlrd2="http://schemas.microsoft.com/office/spreadsheetml/2017/richdata2" ref="B91:B127">
    <sortCondition ref="B91:B127"/>
  </sortState>
  <mergeCells count="1">
    <mergeCell ref="B2:D2"/>
  </mergeCells>
  <pageMargins left="0.7" right="0.7" top="0.75" bottom="0.75" header="0.3" footer="0.3"/>
  <pageSetup paperSize="5" orientation="portrait"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26</vt:i4>
      </vt:variant>
    </vt:vector>
  </HeadingPairs>
  <TitlesOfParts>
    <vt:vector size="32" baseType="lpstr">
      <vt:lpstr>Activos Inf INM</vt:lpstr>
      <vt:lpstr>Detalle Campos e Instructivo</vt:lpstr>
      <vt:lpstr>Tipos de activos</vt:lpstr>
      <vt:lpstr>Calificación Valoración</vt:lpstr>
      <vt:lpstr>Listas Ley Transparencia</vt:lpstr>
      <vt:lpstr>Listas Activos</vt:lpstr>
      <vt:lpstr>'Activos Inf INM'!Área_de_impresión</vt:lpstr>
      <vt:lpstr>'Activos Inf INM'!lst_activosinfo</vt:lpstr>
      <vt:lpstr>lst_areas</vt:lpstr>
      <vt:lpstr>lst_avisoprivacidad</vt:lpstr>
      <vt:lpstr>lst_cargos</vt:lpstr>
      <vt:lpstr>lst_claseactivo</vt:lpstr>
      <vt:lpstr>lst_clasoreserinfo</vt:lpstr>
      <vt:lpstr>lst_condleg</vt:lpstr>
      <vt:lpstr>lst_confidencialidad</vt:lpstr>
      <vt:lpstr>lst_datosabiertos</vt:lpstr>
      <vt:lpstr>lst_datospersonales</vt:lpstr>
      <vt:lpstr>lst_datossensibles</vt:lpstr>
      <vt:lpstr>lst_disponibilidad</vt:lpstr>
      <vt:lpstr>lst_formato</vt:lpstr>
      <vt:lpstr>lst_frecuencia</vt:lpstr>
      <vt:lpstr>lst_idioma</vt:lpstr>
      <vt:lpstr>lst_infpubdis</vt:lpstr>
      <vt:lpstr>lst_integridad</vt:lpstr>
      <vt:lpstr>lst_lugarconsu</vt:lpstr>
      <vt:lpstr>lst_medioconser</vt:lpstr>
      <vt:lpstr>lst_procesos</vt:lpstr>
      <vt:lpstr>lst_responinfo</vt:lpstr>
      <vt:lpstr>lst_respprodinf</vt:lpstr>
      <vt:lpstr>lst_tipoactivos</vt:lpstr>
      <vt:lpstr>lst_tipodedato</vt:lpstr>
      <vt:lpstr>lst_usoactivo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Oscar Javier Ordoñez Alvarez</dc:creator>
  <cp:keywords/>
  <dc:description/>
  <cp:lastModifiedBy>Diego Alejandro Peñalosa Cubillos</cp:lastModifiedBy>
  <cp:revision/>
  <dcterms:created xsi:type="dcterms:W3CDTF">2020-04-30T04:21:42Z</dcterms:created>
  <dcterms:modified xsi:type="dcterms:W3CDTF">2025-12-09T16:08:50Z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21ec8a6-bbee-4b40-bdc1-9f8ab4bf789f_Enabled">
    <vt:lpwstr>true</vt:lpwstr>
  </property>
  <property fmtid="{D5CDD505-2E9C-101B-9397-08002B2CF9AE}" pid="3" name="MSIP_Label_821ec8a6-bbee-4b40-bdc1-9f8ab4bf789f_SetDate">
    <vt:lpwstr>2025-12-09T16:08:50Z</vt:lpwstr>
  </property>
  <property fmtid="{D5CDD505-2E9C-101B-9397-08002B2CF9AE}" pid="4" name="MSIP_Label_821ec8a6-bbee-4b40-bdc1-9f8ab4bf789f_Method">
    <vt:lpwstr>Standard</vt:lpwstr>
  </property>
  <property fmtid="{D5CDD505-2E9C-101B-9397-08002B2CF9AE}" pid="5" name="MSIP_Label_821ec8a6-bbee-4b40-bdc1-9f8ab4bf789f_Name">
    <vt:lpwstr>Verde - Público</vt:lpwstr>
  </property>
  <property fmtid="{D5CDD505-2E9C-101B-9397-08002B2CF9AE}" pid="6" name="MSIP_Label_821ec8a6-bbee-4b40-bdc1-9f8ab4bf789f_SiteId">
    <vt:lpwstr>9b1ecfaa-c675-42ee-b297-0eaeb51bcc4c</vt:lpwstr>
  </property>
  <property fmtid="{D5CDD505-2E9C-101B-9397-08002B2CF9AE}" pid="7" name="MSIP_Label_821ec8a6-bbee-4b40-bdc1-9f8ab4bf789f_ActionId">
    <vt:lpwstr>56555283-d8ad-4403-9a0b-fd428b84f6d8</vt:lpwstr>
  </property>
  <property fmtid="{D5CDD505-2E9C-101B-9397-08002B2CF9AE}" pid="8" name="MSIP_Label_821ec8a6-bbee-4b40-bdc1-9f8ab4bf789f_ContentBits">
    <vt:lpwstr>0</vt:lpwstr>
  </property>
  <property fmtid="{D5CDD505-2E9C-101B-9397-08002B2CF9AE}" pid="9" name="MSIP_Label_821ec8a6-bbee-4b40-bdc1-9f8ab4bf789f_Tag">
    <vt:lpwstr>10, 3, 0, 1</vt:lpwstr>
  </property>
</Properties>
</file>